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bc.sharepoint.com/sites/SEB-0015/R Drive/Section II - Solicitation/Draft RFP and Document Library for posting to website/PAD ISS Draft RFP/Sec L [Draft RFP] Paducah ISS Attachments/"/>
    </mc:Choice>
  </mc:AlternateContent>
  <xr:revisionPtr revIDLastSave="859" documentId="13_ncr:1_{4C8235A8-9C0A-4FBF-A0CF-D7C74C51C5B8}" xr6:coauthVersionLast="47" xr6:coauthVersionMax="47" xr10:uidLastSave="{94B5666C-99F9-4854-9552-8874AE435914}"/>
  <bookViews>
    <workbookView xWindow="-28920" yWindow="-120" windowWidth="29040" windowHeight="15840" xr2:uid="{D7702AEE-2383-4326-BBED-2B767E210ACB}"/>
  </bookViews>
  <sheets>
    <sheet name="Total Cost" sheetId="1" r:id="rId1"/>
    <sheet name="CLIN 0101 &amp; CLIN 0201" sheetId="11" r:id="rId2"/>
    <sheet name="CLIN 0102 &amp; CLIN 0202 " sheetId="15" r:id="rId3"/>
    <sheet name="Key Personnel" sheetId="16" r:id="rId4"/>
  </sheets>
  <definedNames>
    <definedName name="_xlnm.Print_Area" localSheetId="0">'Total Cost'!$A$1:$L$29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H11" i="1" s="1"/>
  <c r="L11" i="1" s="1"/>
  <c r="F11" i="1"/>
  <c r="G11" i="1"/>
  <c r="I11" i="1"/>
  <c r="J11" i="1"/>
  <c r="K11" i="1"/>
  <c r="E12" i="1"/>
  <c r="F12" i="1"/>
  <c r="G12" i="1"/>
  <c r="H12" i="1" s="1"/>
  <c r="I12" i="1"/>
  <c r="J12" i="1"/>
  <c r="K12" i="1"/>
  <c r="L12" i="1" l="1"/>
  <c r="E12" i="15"/>
  <c r="C21" i="15" s="1"/>
  <c r="F15" i="1" l="1"/>
  <c r="G15" i="1" s="1"/>
  <c r="I15" i="1" s="1"/>
  <c r="F16" i="1"/>
  <c r="G16" i="1" s="1"/>
  <c r="H17" i="1"/>
  <c r="L17" i="1" s="1"/>
  <c r="E20" i="1"/>
  <c r="G12" i="11"/>
  <c r="H12" i="11" s="1"/>
  <c r="E9" i="1" s="1"/>
  <c r="F12" i="15"/>
  <c r="G12" i="15" s="1"/>
  <c r="L18" i="1"/>
  <c r="L8" i="1"/>
  <c r="F20" i="1" l="1"/>
  <c r="H15" i="1"/>
  <c r="H12" i="15"/>
  <c r="E10" i="1" s="1"/>
  <c r="I16" i="1"/>
  <c r="H16" i="1"/>
  <c r="J15" i="1"/>
  <c r="K15" i="1"/>
  <c r="L15" i="1" s="1"/>
  <c r="I20" i="1"/>
  <c r="G20" i="1"/>
  <c r="H20" i="1" s="1"/>
  <c r="I10" i="1"/>
  <c r="G10" i="1" l="1"/>
  <c r="E23" i="1"/>
  <c r="E21" i="1"/>
  <c r="J16" i="1"/>
  <c r="J20" i="1" s="1"/>
  <c r="F10" i="1"/>
  <c r="H10" i="1" s="1"/>
  <c r="K16" i="1" l="1"/>
  <c r="L16" i="1" s="1"/>
  <c r="K20" i="1"/>
  <c r="L20" i="1" s="1"/>
  <c r="D21" i="15" l="1"/>
  <c r="E21" i="15" s="1"/>
  <c r="C28" i="15" s="1"/>
  <c r="D28" i="15" s="1"/>
  <c r="E28" i="15" s="1"/>
  <c r="C37" i="15" s="1"/>
  <c r="D37" i="15" s="1"/>
  <c r="E37" i="15" s="1"/>
  <c r="C44" i="15" s="1"/>
  <c r="D44" i="15" s="1"/>
  <c r="E44" i="15" s="1"/>
  <c r="F21" i="11"/>
  <c r="D44" i="11"/>
  <c r="E44" i="11" s="1"/>
  <c r="F12" i="11"/>
  <c r="D37" i="11"/>
  <c r="E37" i="11" s="1"/>
  <c r="D28" i="11"/>
  <c r="E28" i="11" s="1"/>
  <c r="E21" i="11"/>
  <c r="D21" i="11"/>
  <c r="F44" i="15" l="1"/>
  <c r="G44" i="15" s="1"/>
  <c r="H44" i="15" s="1"/>
  <c r="J10" i="1" s="1"/>
  <c r="K10" i="1" s="1"/>
  <c r="L10" i="1" s="1"/>
  <c r="F37" i="15"/>
  <c r="G37" i="15" s="1"/>
  <c r="H37" i="15" s="1"/>
  <c r="F28" i="15"/>
  <c r="G28" i="15" s="1"/>
  <c r="H28" i="15" s="1"/>
  <c r="F21" i="15"/>
  <c r="G21" i="15" s="1"/>
  <c r="H21" i="15" s="1"/>
  <c r="F44" i="11"/>
  <c r="G44" i="11" s="1"/>
  <c r="H44" i="11" s="1"/>
  <c r="J9" i="1" s="1"/>
  <c r="F37" i="11"/>
  <c r="G37" i="11" s="1"/>
  <c r="H37" i="11" s="1"/>
  <c r="I9" i="1" s="1"/>
  <c r="F28" i="11"/>
  <c r="G21" i="11"/>
  <c r="H21" i="11" s="1"/>
  <c r="F9" i="1" s="1"/>
  <c r="K27" i="1"/>
  <c r="H27" i="1"/>
  <c r="F23" i="1" l="1"/>
  <c r="F21" i="1"/>
  <c r="K9" i="1"/>
  <c r="I23" i="1"/>
  <c r="I21" i="1"/>
  <c r="J23" i="1"/>
  <c r="J21" i="1"/>
  <c r="G28" i="11"/>
  <c r="H28" i="11" s="1"/>
  <c r="G9" i="1" s="1"/>
  <c r="L27" i="1"/>
  <c r="D21" i="1"/>
  <c r="K21" i="1" l="1"/>
  <c r="G23" i="1"/>
  <c r="H23" i="1" s="1"/>
  <c r="G21" i="1"/>
  <c r="H21" i="1" s="1"/>
  <c r="L21" i="1" s="1"/>
  <c r="K23" i="1"/>
  <c r="H9" i="1"/>
  <c r="L9" i="1" s="1"/>
  <c r="L23" i="1" l="1"/>
</calcChain>
</file>

<file path=xl/sharedStrings.xml><?xml version="1.0" encoding="utf-8"?>
<sst xmlns="http://schemas.openxmlformats.org/spreadsheetml/2006/main" count="386" uniqueCount="84">
  <si>
    <t>(a)</t>
  </si>
  <si>
    <t>(b)</t>
  </si>
  <si>
    <t>(d)</t>
  </si>
  <si>
    <t>Transition Period</t>
  </si>
  <si>
    <t>Base Period</t>
  </si>
  <si>
    <t>Option Period 1</t>
  </si>
  <si>
    <t>Cost / Price Element</t>
  </si>
  <si>
    <t>Total Base Period</t>
  </si>
  <si>
    <t>Total</t>
  </si>
  <si>
    <t>$</t>
  </si>
  <si>
    <t>Total Estimated Costs</t>
  </si>
  <si>
    <t>Award Fee</t>
  </si>
  <si>
    <t>Total Estimated Price</t>
  </si>
  <si>
    <t>Year 2</t>
  </si>
  <si>
    <t>Year 3</t>
  </si>
  <si>
    <t>Year 4</t>
  </si>
  <si>
    <t>Year 5</t>
  </si>
  <si>
    <t>Prime Contractor</t>
  </si>
  <si>
    <t>Year 1</t>
  </si>
  <si>
    <t xml:space="preserve">( c ) </t>
  </si>
  <si>
    <t>( e )</t>
  </si>
  <si>
    <t xml:space="preserve">(f) </t>
  </si>
  <si>
    <t xml:space="preserve">(g) </t>
  </si>
  <si>
    <t>Contract Period Base Rate</t>
  </si>
  <si>
    <t>Overhead Amount at [Offeror-Fill-In] %</t>
  </si>
  <si>
    <t>G &amp; A Amount at [Offeror-Fill-In] %</t>
  </si>
  <si>
    <t>( a * %)</t>
  </si>
  <si>
    <t>(a + b)</t>
  </si>
  <si>
    <t>(c*%)</t>
  </si>
  <si>
    <t>((c+d)*%)</t>
  </si>
  <si>
    <t>((c+d+e)*%)</t>
  </si>
  <si>
    <t>(c+d+e+f)</t>
  </si>
  <si>
    <t>Year 1 Labor Total</t>
  </si>
  <si>
    <t>Year 2 Labor Total</t>
  </si>
  <si>
    <t>Year 3 Labor Total</t>
  </si>
  <si>
    <t>Year 4 Labor Total</t>
  </si>
  <si>
    <t>Year 5 Labor Total</t>
  </si>
  <si>
    <t xml:space="preserve"> </t>
  </si>
  <si>
    <t>CLIN 0102 (Base Period Years 1-3)</t>
  </si>
  <si>
    <t>CLIN 0101 (Base Period Years 1-3)</t>
  </si>
  <si>
    <t>Base Labor Dollars</t>
  </si>
  <si>
    <t>Fringe Benefit Amount at 87.00 %</t>
  </si>
  <si>
    <t>Base Operations and Services</t>
  </si>
  <si>
    <t>CLIN 0103 - No Fee</t>
  </si>
  <si>
    <t>Cumulative Escalation Amount at 3.00%</t>
  </si>
  <si>
    <t>DOE Provided Dollars</t>
  </si>
  <si>
    <t>CLIN 0001 - Transition Price</t>
  </si>
  <si>
    <t>CLIN 0201 (Option Period Years 4-5)</t>
  </si>
  <si>
    <t>CLIN 0202 (Option Period Years 4-5)</t>
  </si>
  <si>
    <t>CLIN 0203 - No Fee</t>
  </si>
  <si>
    <t>IDIQ - CLIN 0104 &amp; CLIN 0204</t>
  </si>
  <si>
    <t>CLIN 0102 &amp; CLIN 0202 - Labor Plus Adders Only</t>
  </si>
  <si>
    <t>CLIN 0102 &amp; CLIN 0202 - ODC</t>
  </si>
  <si>
    <t>CLIN 0101 &amp; CLIN 0201 - Labor Plus Adders Only</t>
  </si>
  <si>
    <t>Total Option Period</t>
  </si>
  <si>
    <t>CLIN 0101 &amp; CLIN 0201 - ODC</t>
  </si>
  <si>
    <t>Cumulative Escalation Amount at [N/A] %</t>
  </si>
  <si>
    <t>Year 1
 (FY 2025-TBD
 [60 days])</t>
  </si>
  <si>
    <t>Year 1
 (FY 2025-TBD
 [10 months])</t>
  </si>
  <si>
    <t xml:space="preserve"> Year 2
 (FY 2026)</t>
  </si>
  <si>
    <t xml:space="preserve"> Year 3
 (FY 2027)</t>
  </si>
  <si>
    <t>Year 4
 (FY 2028)</t>
  </si>
  <si>
    <t>Year 5
 (FY 2029)</t>
  </si>
  <si>
    <t>Key Personnel Title</t>
  </si>
  <si>
    <t xml:space="preserve">Base Salary </t>
  </si>
  <si>
    <t>Fringe Benefits</t>
  </si>
  <si>
    <t>Bonuses</t>
  </si>
  <si>
    <t>Other</t>
  </si>
  <si>
    <t>Total Compensation</t>
  </si>
  <si>
    <t>(c)</t>
  </si>
  <si>
    <t>((a) + (b) + (c) + (d))</t>
  </si>
  <si>
    <t>Program Manager</t>
  </si>
  <si>
    <t>Sum Total</t>
  </si>
  <si>
    <t>Security Manager</t>
  </si>
  <si>
    <t>Project Integration Manager</t>
  </si>
  <si>
    <t xml:space="preserve">Overhead </t>
  </si>
  <si>
    <t>G&amp;A</t>
  </si>
  <si>
    <t>CLIN 0101 &amp; CLIN 0201 - Key Personnel</t>
  </si>
  <si>
    <t>CLIN 0102 &amp; CLIN 0202 - Key Personnel</t>
  </si>
  <si>
    <t>G &amp; A on DOE Provided Dollars:</t>
  </si>
  <si>
    <t>Attachment L-6 Cost Proposal Summary Worksheets - Total Cost</t>
  </si>
  <si>
    <t>Attachment L-6 Cost Proposal Summary Worksheets - CLIN 0101 &amp; 0201</t>
  </si>
  <si>
    <t>Attachment L-6 Cost Proposal Summary Worksheets -CLIN 0102 &amp; 0202</t>
  </si>
  <si>
    <t>Attachment L-6 Cost Proposal Summary Worksheets - Key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</si>
</sst>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_(&quot;$&quot;* #,##0_);_(&quot;$&quot;* \(#,##0\);_(&quot;$&quot;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2" fontId="1" fillId="0" borderId="4" xfId="0" applyNumberFormat="1" applyFont="1" applyBorder="1" applyAlignment="1">
      <alignment wrapText="1"/>
    </xf>
    <xf numFmtId="0" fontId="2" fillId="0" borderId="6" xfId="0" applyFont="1" applyBorder="1"/>
    <xf numFmtId="0" fontId="3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2" fillId="0" borderId="9" xfId="0" applyFont="1" applyBorder="1"/>
    <xf numFmtId="42" fontId="2" fillId="0" borderId="0" xfId="0" applyNumberFormat="1" applyFont="1"/>
    <xf numFmtId="0" fontId="3" fillId="0" borderId="9" xfId="0" applyFont="1" applyBorder="1"/>
    <xf numFmtId="0" fontId="2" fillId="0" borderId="9" xfId="0" applyFont="1" applyBorder="1" applyAlignment="1">
      <alignment wrapText="1"/>
    </xf>
    <xf numFmtId="42" fontId="2" fillId="0" borderId="0" xfId="0" applyNumberFormat="1" applyFont="1" applyAlignment="1">
      <alignment wrapText="1"/>
    </xf>
    <xf numFmtId="42" fontId="3" fillId="0" borderId="0" xfId="0" applyNumberFormat="1" applyFont="1" applyAlignment="1">
      <alignment horizontal="center" wrapText="1"/>
    </xf>
    <xf numFmtId="0" fontId="2" fillId="0" borderId="11" xfId="0" applyFont="1" applyBorder="1"/>
    <xf numFmtId="0" fontId="1" fillId="3" borderId="4" xfId="0" applyFont="1" applyFill="1" applyBorder="1" applyAlignment="1">
      <alignment wrapText="1"/>
    </xf>
    <xf numFmtId="44" fontId="2" fillId="0" borderId="0" xfId="0" applyNumberFormat="1" applyFont="1" applyAlignment="1">
      <alignment wrapText="1"/>
    </xf>
    <xf numFmtId="164" fontId="1" fillId="0" borderId="4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165" fontId="1" fillId="0" borderId="4" xfId="1" applyNumberFormat="1" applyFont="1" applyBorder="1" applyAlignment="1">
      <alignment wrapText="1"/>
    </xf>
    <xf numFmtId="9" fontId="2" fillId="0" borderId="0" xfId="2" applyFont="1" applyAlignment="1">
      <alignment wrapText="1"/>
    </xf>
    <xf numFmtId="10" fontId="2" fillId="0" borderId="0" xfId="2" applyNumberFormat="1" applyFont="1" applyAlignment="1">
      <alignment wrapText="1"/>
    </xf>
    <xf numFmtId="9" fontId="2" fillId="0" borderId="0" xfId="2" applyFont="1"/>
    <xf numFmtId="9" fontId="2" fillId="0" borderId="7" xfId="2" applyFont="1" applyBorder="1"/>
    <xf numFmtId="9" fontId="2" fillId="0" borderId="0" xfId="2" applyFont="1" applyAlignment="1">
      <alignment horizontal="center"/>
    </xf>
    <xf numFmtId="9" fontId="2" fillId="0" borderId="12" xfId="2" applyFont="1" applyBorder="1"/>
    <xf numFmtId="165" fontId="2" fillId="2" borderId="0" xfId="1" applyNumberFormat="1" applyFont="1" applyFill="1"/>
    <xf numFmtId="165" fontId="2" fillId="2" borderId="0" xfId="1" applyNumberFormat="1" applyFont="1" applyFill="1" applyAlignment="1">
      <alignment wrapText="1"/>
    </xf>
    <xf numFmtId="165" fontId="2" fillId="0" borderId="10" xfId="1" applyNumberFormat="1" applyFont="1" applyBorder="1"/>
    <xf numFmtId="165" fontId="2" fillId="2" borderId="0" xfId="1" applyNumberFormat="1" applyFont="1" applyFill="1" applyAlignment="1">
      <alignment horizontal="right" wrapText="1"/>
    </xf>
    <xf numFmtId="165" fontId="2" fillId="0" borderId="0" xfId="1" applyNumberFormat="1" applyFont="1"/>
    <xf numFmtId="165" fontId="3" fillId="0" borderId="10" xfId="1" applyNumberFormat="1" applyFont="1" applyBorder="1" applyAlignment="1">
      <alignment wrapText="1"/>
    </xf>
    <xf numFmtId="165" fontId="2" fillId="0" borderId="0" xfId="1" applyNumberFormat="1" applyFont="1" applyAlignment="1">
      <alignment wrapText="1"/>
    </xf>
    <xf numFmtId="165" fontId="2" fillId="2" borderId="1" xfId="1" applyNumberFormat="1" applyFont="1" applyFill="1" applyBorder="1" applyAlignment="1">
      <alignment horizontal="right" wrapText="1"/>
    </xf>
    <xf numFmtId="165" fontId="2" fillId="0" borderId="5" xfId="1" applyNumberFormat="1" applyFont="1" applyBorder="1"/>
    <xf numFmtId="165" fontId="2" fillId="0" borderId="16" xfId="1" applyNumberFormat="1" applyFont="1" applyBorder="1" applyAlignment="1">
      <alignment wrapText="1"/>
    </xf>
    <xf numFmtId="165" fontId="3" fillId="0" borderId="0" xfId="1" applyNumberFormat="1" applyFont="1" applyAlignment="1">
      <alignment horizontal="center" wrapText="1"/>
    </xf>
    <xf numFmtId="165" fontId="2" fillId="0" borderId="10" xfId="1" applyNumberFormat="1" applyFont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65" fontId="2" fillId="0" borderId="2" xfId="1" applyNumberFormat="1" applyFont="1" applyBorder="1" applyAlignment="1">
      <alignment wrapText="1"/>
    </xf>
    <xf numFmtId="165" fontId="2" fillId="0" borderId="17" xfId="1" applyNumberFormat="1" applyFont="1" applyBorder="1" applyAlignment="1">
      <alignment wrapText="1"/>
    </xf>
    <xf numFmtId="165" fontId="3" fillId="0" borderId="17" xfId="1" applyNumberFormat="1" applyFont="1" applyBorder="1" applyAlignment="1">
      <alignment wrapText="1"/>
    </xf>
    <xf numFmtId="165" fontId="2" fillId="0" borderId="12" xfId="1" applyNumberFormat="1" applyFont="1" applyBorder="1" applyAlignment="1">
      <alignment wrapText="1"/>
    </xf>
    <xf numFmtId="165" fontId="2" fillId="0" borderId="13" xfId="1" applyNumberFormat="1" applyFont="1" applyBorder="1" applyAlignment="1">
      <alignment wrapText="1"/>
    </xf>
    <xf numFmtId="0" fontId="5" fillId="0" borderId="9" xfId="0" applyFont="1" applyBorder="1" applyAlignment="1">
      <alignment horizontal="center" vertical="top" wrapText="1"/>
    </xf>
    <xf numFmtId="9" fontId="2" fillId="0" borderId="0" xfId="2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6" fontId="1" fillId="0" borderId="0" xfId="2" applyNumberFormat="1" applyFont="1" applyAlignment="1">
      <alignment wrapText="1"/>
    </xf>
    <xf numFmtId="44" fontId="1" fillId="0" borderId="4" xfId="0" applyNumberFormat="1" applyFont="1" applyBorder="1" applyAlignment="1">
      <alignment wrapText="1"/>
    </xf>
    <xf numFmtId="165" fontId="2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3" fillId="0" borderId="4" xfId="0" applyFont="1" applyBorder="1"/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DBB5-2F0B-4588-A9E2-66FF7EDCBB7A}">
  <sheetPr>
    <pageSetUpPr fitToPage="1"/>
  </sheetPr>
  <dimension ref="B1:O33"/>
  <sheetViews>
    <sheetView tabSelected="1" view="pageBreakPreview" zoomScaleNormal="100" zoomScaleSheetLayoutView="100" workbookViewId="0">
      <selection activeCell="B1" sqref="B1"/>
    </sheetView>
  </sheetViews>
  <sheetFormatPr defaultColWidth="9.140625" defaultRowHeight="15.75" x14ac:dyDescent="0.25"/>
  <cols>
    <col min="1" max="1" width="2" style="1" customWidth="1"/>
    <col min="2" max="2" width="48.5703125" style="1" customWidth="1"/>
    <col min="3" max="3" width="4.140625" style="34" bestFit="1" customWidth="1"/>
    <col min="4" max="4" width="17.85546875" style="3" bestFit="1" customWidth="1"/>
    <col min="5" max="5" width="16" style="3" bestFit="1" customWidth="1"/>
    <col min="6" max="7" width="14" style="3" bestFit="1" customWidth="1"/>
    <col min="8" max="8" width="14.85546875" style="3" bestFit="1" customWidth="1"/>
    <col min="9" max="11" width="14" style="3" bestFit="1" customWidth="1"/>
    <col min="12" max="12" width="15" style="3" bestFit="1" customWidth="1"/>
    <col min="13" max="15" width="9.140625" style="3"/>
    <col min="16" max="16384" width="9.140625" style="1"/>
  </cols>
  <sheetData>
    <row r="1" spans="2:15" x14ac:dyDescent="0.25">
      <c r="B1" s="1" t="s">
        <v>80</v>
      </c>
    </row>
    <row r="4" spans="2:15" ht="16.5" thickBot="1" x14ac:dyDescent="0.3"/>
    <row r="5" spans="2:15" x14ac:dyDescent="0.25">
      <c r="B5" s="15"/>
      <c r="C5" s="35"/>
      <c r="D5" s="16" t="s">
        <v>3</v>
      </c>
      <c r="E5" s="70" t="s">
        <v>4</v>
      </c>
      <c r="F5" s="71"/>
      <c r="G5" s="71"/>
      <c r="H5" s="71"/>
      <c r="I5" s="70" t="s">
        <v>5</v>
      </c>
      <c r="J5" s="70"/>
      <c r="K5" s="70"/>
      <c r="L5" s="17"/>
    </row>
    <row r="6" spans="2:15" s="60" customFormat="1" ht="47.25" x14ac:dyDescent="0.25">
      <c r="B6" s="56" t="s">
        <v>6</v>
      </c>
      <c r="C6" s="57"/>
      <c r="D6" s="58" t="s">
        <v>57</v>
      </c>
      <c r="E6" s="58" t="s">
        <v>58</v>
      </c>
      <c r="F6" s="58" t="s">
        <v>59</v>
      </c>
      <c r="G6" s="58" t="s">
        <v>60</v>
      </c>
      <c r="H6" s="58" t="s">
        <v>7</v>
      </c>
      <c r="I6" s="58" t="s">
        <v>61</v>
      </c>
      <c r="J6" s="58" t="s">
        <v>62</v>
      </c>
      <c r="K6" s="58" t="s">
        <v>54</v>
      </c>
      <c r="L6" s="59" t="s">
        <v>8</v>
      </c>
    </row>
    <row r="7" spans="2:15" s="2" customFormat="1" x14ac:dyDescent="0.25">
      <c r="B7" s="18"/>
      <c r="C7" s="36"/>
      <c r="D7" s="4"/>
      <c r="E7" s="4"/>
      <c r="F7" s="4"/>
      <c r="G7" s="4"/>
      <c r="H7" s="4"/>
      <c r="I7" s="4"/>
      <c r="J7" s="4"/>
      <c r="K7" s="4"/>
      <c r="L7" s="19"/>
      <c r="M7" s="4"/>
      <c r="N7" s="4"/>
      <c r="O7" s="4"/>
    </row>
    <row r="8" spans="2:15" x14ac:dyDescent="0.25">
      <c r="B8" s="20" t="s">
        <v>46</v>
      </c>
      <c r="D8" s="42"/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9">
        <v>0</v>
      </c>
      <c r="K8" s="38">
        <v>0</v>
      </c>
      <c r="L8" s="40">
        <f>SUM(D8,H8,K8)</f>
        <v>0</v>
      </c>
    </row>
    <row r="9" spans="2:15" x14ac:dyDescent="0.25">
      <c r="B9" s="20" t="s">
        <v>53</v>
      </c>
      <c r="D9" s="41">
        <v>0</v>
      </c>
      <c r="E9" s="42">
        <f>'CLIN 0101 &amp; CLIN 0201'!I12</f>
        <v>0</v>
      </c>
      <c r="F9" s="42">
        <f>'CLIN 0101 &amp; CLIN 0201'!I21</f>
        <v>0</v>
      </c>
      <c r="G9" s="42">
        <f>'CLIN 0101 &amp; CLIN 0201'!I28</f>
        <v>0</v>
      </c>
      <c r="H9" s="42">
        <f t="shared" ref="H9:H10" si="0">SUM(E9:G9)</f>
        <v>0</v>
      </c>
      <c r="I9" s="42">
        <f>'CLIN 0101 &amp; CLIN 0201'!I37</f>
        <v>0</v>
      </c>
      <c r="J9" s="42">
        <f>'CLIN 0101 &amp; CLIN 0201'!I44</f>
        <v>0</v>
      </c>
      <c r="K9" s="42">
        <f t="shared" ref="K9:K10" si="1">SUM(I9:J9)</f>
        <v>0</v>
      </c>
      <c r="L9" s="40">
        <f t="shared" ref="L9:L10" si="2">SUM(D9,H9,K9)</f>
        <v>0</v>
      </c>
    </row>
    <row r="10" spans="2:15" x14ac:dyDescent="0.25">
      <c r="B10" s="20" t="s">
        <v>51</v>
      </c>
      <c r="D10" s="41">
        <v>0</v>
      </c>
      <c r="E10" s="42">
        <f>'CLIN 0102 &amp; CLIN 0202 '!I12</f>
        <v>0</v>
      </c>
      <c r="F10" s="42">
        <f>'CLIN 0102 &amp; CLIN 0202 '!I21</f>
        <v>0</v>
      </c>
      <c r="G10" s="42">
        <f>'CLIN 0102 &amp; CLIN 0202 '!I28</f>
        <v>0</v>
      </c>
      <c r="H10" s="42">
        <f t="shared" si="0"/>
        <v>0</v>
      </c>
      <c r="I10" s="42">
        <f>'CLIN 0102 &amp; CLIN 0202 '!I37</f>
        <v>0</v>
      </c>
      <c r="J10" s="42">
        <f>'CLIN 0102 &amp; CLIN 0202 '!I44</f>
        <v>0</v>
      </c>
      <c r="K10" s="42">
        <f t="shared" si="1"/>
        <v>0</v>
      </c>
      <c r="L10" s="40">
        <f t="shared" si="2"/>
        <v>0</v>
      </c>
    </row>
    <row r="11" spans="2:15" x14ac:dyDescent="0.25">
      <c r="B11" s="20" t="s">
        <v>77</v>
      </c>
      <c r="D11" s="41"/>
      <c r="E11" s="42">
        <f>'CLIN 0102 &amp; CLIN 0202 '!I13</f>
        <v>0</v>
      </c>
      <c r="F11" s="42">
        <f>'CLIN 0102 &amp; CLIN 0202 '!I22</f>
        <v>0</v>
      </c>
      <c r="G11" s="42">
        <f>'CLIN 0102 &amp; CLIN 0202 '!I29</f>
        <v>0</v>
      </c>
      <c r="H11" s="42">
        <f t="shared" ref="H11:H12" si="3">SUM(E11:G11)</f>
        <v>0</v>
      </c>
      <c r="I11" s="42">
        <f>'CLIN 0102 &amp; CLIN 0202 '!I38</f>
        <v>0</v>
      </c>
      <c r="J11" s="42">
        <f>'CLIN 0102 &amp; CLIN 0202 '!I45</f>
        <v>0</v>
      </c>
      <c r="K11" s="42">
        <f t="shared" ref="K11:K12" si="4">SUM(I11:J11)</f>
        <v>0</v>
      </c>
      <c r="L11" s="40">
        <f t="shared" ref="L11:L12" si="5">SUM(D11,H11,K11)</f>
        <v>0</v>
      </c>
    </row>
    <row r="12" spans="2:15" x14ac:dyDescent="0.25">
      <c r="B12" s="20" t="s">
        <v>78</v>
      </c>
      <c r="D12" s="41"/>
      <c r="E12" s="42">
        <f>'CLIN 0102 &amp; CLIN 0202 '!I14</f>
        <v>0</v>
      </c>
      <c r="F12" s="42">
        <f>'CLIN 0102 &amp; CLIN 0202 '!I23</f>
        <v>0</v>
      </c>
      <c r="G12" s="42">
        <f>'CLIN 0102 &amp; CLIN 0202 '!I30</f>
        <v>0</v>
      </c>
      <c r="H12" s="42">
        <f t="shared" si="3"/>
        <v>0</v>
      </c>
      <c r="I12" s="42">
        <f>'CLIN 0102 &amp; CLIN 0202 '!I39</f>
        <v>0</v>
      </c>
      <c r="J12" s="42">
        <f>'CLIN 0102 &amp; CLIN 0202 '!I46</f>
        <v>0</v>
      </c>
      <c r="K12" s="42">
        <f t="shared" si="4"/>
        <v>0</v>
      </c>
      <c r="L12" s="40">
        <f t="shared" si="5"/>
        <v>0</v>
      </c>
    </row>
    <row r="13" spans="2:15" ht="9.75" customHeight="1" x14ac:dyDescent="0.25">
      <c r="B13" s="20" t="s">
        <v>37</v>
      </c>
      <c r="D13" s="41">
        <v>0</v>
      </c>
      <c r="E13" s="42" t="s">
        <v>37</v>
      </c>
      <c r="F13" s="42" t="s">
        <v>37</v>
      </c>
      <c r="G13" s="42" t="s">
        <v>37</v>
      </c>
      <c r="H13" s="42"/>
      <c r="I13" s="42" t="s">
        <v>37</v>
      </c>
      <c r="J13" s="42" t="s">
        <v>37</v>
      </c>
      <c r="K13" s="42" t="s">
        <v>37</v>
      </c>
      <c r="L13" s="43" t="s">
        <v>37</v>
      </c>
    </row>
    <row r="14" spans="2:15" x14ac:dyDescent="0.25">
      <c r="B14" s="22" t="s">
        <v>45</v>
      </c>
      <c r="D14" s="41"/>
      <c r="E14" s="42"/>
      <c r="F14" s="42"/>
      <c r="G14" s="42"/>
      <c r="H14" s="42"/>
      <c r="I14" s="42"/>
      <c r="J14" s="42"/>
      <c r="K14" s="42"/>
      <c r="L14" s="43"/>
    </row>
    <row r="15" spans="2:15" x14ac:dyDescent="0.25">
      <c r="B15" s="20" t="s">
        <v>55</v>
      </c>
      <c r="D15" s="41"/>
      <c r="E15" s="42">
        <v>1850000</v>
      </c>
      <c r="F15" s="42">
        <f>E15*1.04</f>
        <v>1924000</v>
      </c>
      <c r="G15" s="42">
        <f>F15*1.04</f>
        <v>2000960</v>
      </c>
      <c r="H15" s="42">
        <f>SUM(E15:G15)</f>
        <v>5774960</v>
      </c>
      <c r="I15" s="42">
        <f>G15*1.04</f>
        <v>2080998.4000000001</v>
      </c>
      <c r="J15" s="42">
        <f>I15*1.04</f>
        <v>2164238.3360000001</v>
      </c>
      <c r="K15" s="42">
        <f>SUM(I15:J15)</f>
        <v>4245236.7360000005</v>
      </c>
      <c r="L15" s="40">
        <f t="shared" ref="L15:L18" si="6">SUM(D15,H15,K15)</f>
        <v>10020196.736000001</v>
      </c>
    </row>
    <row r="16" spans="2:15" x14ac:dyDescent="0.25">
      <c r="B16" s="20" t="s">
        <v>52</v>
      </c>
      <c r="D16" s="41"/>
      <c r="E16" s="42">
        <v>1850000</v>
      </c>
      <c r="F16" s="42">
        <f>E16*1.04</f>
        <v>1924000</v>
      </c>
      <c r="G16" s="42">
        <f>F16*1.04</f>
        <v>2000960</v>
      </c>
      <c r="H16" s="42">
        <f>SUM(E16:G16)</f>
        <v>5774960</v>
      </c>
      <c r="I16" s="42">
        <f>G16*1.04</f>
        <v>2080998.4000000001</v>
      </c>
      <c r="J16" s="42">
        <f>I16*1.04</f>
        <v>2164238.3360000001</v>
      </c>
      <c r="K16" s="42">
        <f>SUM(I16:J16)</f>
        <v>4245236.7360000005</v>
      </c>
      <c r="L16" s="40">
        <f t="shared" si="6"/>
        <v>10020196.736000001</v>
      </c>
    </row>
    <row r="17" spans="2:12" x14ac:dyDescent="0.25">
      <c r="B17" s="20" t="s">
        <v>43</v>
      </c>
      <c r="D17" s="41"/>
      <c r="E17" s="42">
        <v>1475000</v>
      </c>
      <c r="F17" s="42">
        <v>1534000</v>
      </c>
      <c r="G17" s="42">
        <v>1591000</v>
      </c>
      <c r="H17" s="42">
        <f>SUM(E17:G17)</f>
        <v>4600000</v>
      </c>
      <c r="I17" s="42">
        <v>0</v>
      </c>
      <c r="J17" s="44">
        <v>0</v>
      </c>
      <c r="K17" s="44">
        <v>0</v>
      </c>
      <c r="L17" s="40">
        <f t="shared" si="6"/>
        <v>4600000</v>
      </c>
    </row>
    <row r="18" spans="2:12" x14ac:dyDescent="0.25">
      <c r="B18" s="20" t="s">
        <v>49</v>
      </c>
      <c r="D18" s="41"/>
      <c r="E18" s="42"/>
      <c r="F18" s="42"/>
      <c r="G18" s="42"/>
      <c r="H18" s="42"/>
      <c r="I18" s="42">
        <v>1650000</v>
      </c>
      <c r="J18" s="42">
        <v>1750000</v>
      </c>
      <c r="K18" s="44">
        <v>3400000</v>
      </c>
      <c r="L18" s="40">
        <f t="shared" si="6"/>
        <v>3400000</v>
      </c>
    </row>
    <row r="19" spans="2:12" ht="6.75" customHeight="1" x14ac:dyDescent="0.25">
      <c r="B19" s="20"/>
      <c r="D19" s="41"/>
      <c r="E19" s="42"/>
      <c r="F19" s="42"/>
      <c r="G19" s="42"/>
      <c r="H19" s="42"/>
      <c r="I19" s="42"/>
      <c r="J19" s="42"/>
      <c r="K19" s="42"/>
      <c r="L19" s="40"/>
    </row>
    <row r="20" spans="2:12" s="3" customFormat="1" x14ac:dyDescent="0.25">
      <c r="B20" s="23" t="s">
        <v>79</v>
      </c>
      <c r="C20" s="32"/>
      <c r="D20" s="45">
        <v>0</v>
      </c>
      <c r="E20" s="46">
        <f>SUM(E15:E18)*$C$20</f>
        <v>0</v>
      </c>
      <c r="F20" s="46">
        <f t="shared" ref="F20:G20" si="7">SUM(F15:F18)*$C$20</f>
        <v>0</v>
      </c>
      <c r="G20" s="46">
        <f t="shared" si="7"/>
        <v>0</v>
      </c>
      <c r="H20" s="46">
        <f t="shared" ref="H20:H21" si="8">SUM(E20:G20)</f>
        <v>0</v>
      </c>
      <c r="I20" s="46">
        <f t="shared" ref="I20:J20" si="9">SUM(I15:I18)*$C$20</f>
        <v>0</v>
      </c>
      <c r="J20" s="46">
        <f t="shared" si="9"/>
        <v>0</v>
      </c>
      <c r="K20" s="46">
        <f>SUM(I20:J20)</f>
        <v>0</v>
      </c>
      <c r="L20" s="47">
        <f>SUM(D20,H20,K20)</f>
        <v>0</v>
      </c>
    </row>
    <row r="21" spans="2:12" x14ac:dyDescent="0.25">
      <c r="B21" s="20" t="s">
        <v>10</v>
      </c>
      <c r="D21" s="48">
        <f>D8</f>
        <v>0</v>
      </c>
      <c r="E21" s="44">
        <f>SUM(E15:E20,E9:E10)</f>
        <v>5175000</v>
      </c>
      <c r="F21" s="44">
        <f>SUM(F15:F20,F9:F10)</f>
        <v>5382000</v>
      </c>
      <c r="G21" s="44">
        <f>SUM(G15:G20,G9:G10)</f>
        <v>5592920</v>
      </c>
      <c r="H21" s="44">
        <f t="shared" si="8"/>
        <v>16149920</v>
      </c>
      <c r="I21" s="44">
        <f>SUM(I15:I20,I9:I10)</f>
        <v>5811996.8000000007</v>
      </c>
      <c r="J21" s="44">
        <f>SUM(J15:J20,J9:J10)</f>
        <v>6078476.6720000003</v>
      </c>
      <c r="K21" s="44">
        <f>SUM(I21:J21)</f>
        <v>11890473.472000001</v>
      </c>
      <c r="L21" s="49">
        <f>SUM(D21,H21,K21)</f>
        <v>28040393.472000003</v>
      </c>
    </row>
    <row r="22" spans="2:12" x14ac:dyDescent="0.25">
      <c r="B22" s="20"/>
      <c r="D22" s="44"/>
      <c r="E22" s="44"/>
      <c r="F22" s="44"/>
      <c r="G22" s="44"/>
      <c r="H22" s="44"/>
      <c r="I22" s="44"/>
      <c r="J22" s="44"/>
      <c r="K22" s="44"/>
      <c r="L22" s="43"/>
    </row>
    <row r="23" spans="2:12" x14ac:dyDescent="0.25">
      <c r="B23" s="20" t="s">
        <v>11</v>
      </c>
      <c r="D23" s="50">
        <v>0</v>
      </c>
      <c r="E23" s="51">
        <f>SUM(E9:E10,E15:E16)*$C$23</f>
        <v>0</v>
      </c>
      <c r="F23" s="51">
        <f>SUM(F9:F10,F15:F16)*$C$23</f>
        <v>0</v>
      </c>
      <c r="G23" s="51">
        <f>SUM(G9:G10,G15:G16)*$C$23</f>
        <v>0</v>
      </c>
      <c r="H23" s="51">
        <f>SUM(E23:G23)</f>
        <v>0</v>
      </c>
      <c r="I23" s="51">
        <f>SUM(I9:I10,I15:I16)*$C$23</f>
        <v>0</v>
      </c>
      <c r="J23" s="51">
        <f>SUM(J9:J10,J15:J16)*$C$23</f>
        <v>0</v>
      </c>
      <c r="K23" s="51">
        <f>SUM(I23:J23)</f>
        <v>0</v>
      </c>
      <c r="L23" s="52">
        <f>SUM(D23,H23,K23)</f>
        <v>0</v>
      </c>
    </row>
    <row r="24" spans="2:12" x14ac:dyDescent="0.25">
      <c r="B24" s="20"/>
      <c r="D24" s="44"/>
      <c r="E24" s="44"/>
      <c r="F24" s="44"/>
      <c r="G24" s="44"/>
      <c r="H24" s="44"/>
      <c r="I24" s="44"/>
      <c r="J24" s="44"/>
      <c r="K24" s="44"/>
      <c r="L24" s="43"/>
    </row>
    <row r="25" spans="2:12" x14ac:dyDescent="0.25">
      <c r="B25" s="20" t="s">
        <v>12</v>
      </c>
      <c r="D25" s="51"/>
      <c r="E25" s="51"/>
      <c r="F25" s="51"/>
      <c r="G25" s="51"/>
      <c r="H25" s="51"/>
      <c r="I25" s="51"/>
      <c r="J25" s="51"/>
      <c r="K25" s="51"/>
      <c r="L25" s="53"/>
    </row>
    <row r="26" spans="2:12" x14ac:dyDescent="0.25">
      <c r="B26" s="20"/>
      <c r="D26" s="44"/>
      <c r="E26" s="44"/>
      <c r="F26" s="44"/>
      <c r="G26" s="44"/>
      <c r="H26" s="44"/>
      <c r="I26" s="44"/>
      <c r="J26" s="44"/>
      <c r="K26" s="44"/>
      <c r="L26" s="49"/>
    </row>
    <row r="27" spans="2:12" x14ac:dyDescent="0.25">
      <c r="B27" s="20" t="s">
        <v>50</v>
      </c>
      <c r="D27" s="51" t="s">
        <v>9</v>
      </c>
      <c r="E27" s="51">
        <v>10000000</v>
      </c>
      <c r="F27" s="51">
        <v>10000000</v>
      </c>
      <c r="G27" s="51">
        <v>10000000</v>
      </c>
      <c r="H27" s="51">
        <f>SUM(E27:G27)</f>
        <v>30000000</v>
      </c>
      <c r="I27" s="51">
        <v>10000000</v>
      </c>
      <c r="J27" s="51">
        <v>10000000</v>
      </c>
      <c r="K27" s="51">
        <f>SUM(I27:J27)</f>
        <v>20000000</v>
      </c>
      <c r="L27" s="52">
        <f>SUM(H27+K27)</f>
        <v>50000000</v>
      </c>
    </row>
    <row r="28" spans="2:12" ht="16.5" thickBot="1" x14ac:dyDescent="0.3">
      <c r="B28" s="26"/>
      <c r="C28" s="37"/>
      <c r="D28" s="54"/>
      <c r="E28" s="54"/>
      <c r="F28" s="54"/>
      <c r="G28" s="54"/>
      <c r="H28" s="54"/>
      <c r="I28" s="54"/>
      <c r="J28" s="54"/>
      <c r="K28" s="54"/>
      <c r="L28" s="55"/>
    </row>
    <row r="29" spans="2:12" x14ac:dyDescent="0.25">
      <c r="D29" s="63"/>
      <c r="E29" s="63"/>
      <c r="F29" s="63"/>
      <c r="G29" s="63"/>
      <c r="H29" s="63"/>
      <c r="I29" s="63"/>
      <c r="J29" s="63"/>
      <c r="K29" s="63"/>
      <c r="L29" s="63"/>
    </row>
    <row r="31" spans="2:12" x14ac:dyDescent="0.25">
      <c r="D31" s="25"/>
      <c r="E31" s="21" t="s">
        <v>37</v>
      </c>
      <c r="F31" s="28" t="s">
        <v>37</v>
      </c>
      <c r="L31" s="24" t="s">
        <v>37</v>
      </c>
    </row>
    <row r="32" spans="2:12" x14ac:dyDescent="0.25">
      <c r="D32" s="33"/>
      <c r="E32" s="24"/>
      <c r="H32" s="24" t="s">
        <v>37</v>
      </c>
      <c r="I32" s="24"/>
      <c r="K32" s="24" t="s">
        <v>37</v>
      </c>
    </row>
    <row r="33" spans="7:7" x14ac:dyDescent="0.25">
      <c r="G33" s="3" t="s">
        <v>37</v>
      </c>
    </row>
  </sheetData>
  <mergeCells count="2">
    <mergeCell ref="E5:H5"/>
    <mergeCell ref="I5:K5"/>
  </mergeCells>
  <pageMargins left="0.7" right="0.7" top="0.75" bottom="0.75" header="0.3" footer="0.3"/>
  <pageSetup scale="64" orientation="landscape" r:id="rId1"/>
  <ignoredErrors>
    <ignoredError sqref="E23" formulaRange="1"/>
    <ignoredError sqref="H21:J21 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4107-1DE9-4DE6-87DD-28BF97C9E492}">
  <dimension ref="A1:K45"/>
  <sheetViews>
    <sheetView view="pageBreakPreview" zoomScale="70" zoomScaleNormal="100" zoomScaleSheetLayoutView="70" workbookViewId="0">
      <selection activeCell="B1" sqref="B1"/>
    </sheetView>
  </sheetViews>
  <sheetFormatPr defaultColWidth="9.140625" defaultRowHeight="12.75" x14ac:dyDescent="0.2"/>
  <cols>
    <col min="1" max="1" width="1.7109375" style="6" customWidth="1"/>
    <col min="2" max="2" width="31" style="6" customWidth="1"/>
    <col min="3" max="3" width="15.7109375" style="6" customWidth="1"/>
    <col min="4" max="4" width="16.7109375" style="6" customWidth="1"/>
    <col min="5" max="5" width="13.7109375" style="6" customWidth="1"/>
    <col min="6" max="6" width="12.85546875" style="6" customWidth="1"/>
    <col min="7" max="7" width="11.42578125" style="6" customWidth="1"/>
    <col min="8" max="8" width="11.28515625" style="6" customWidth="1"/>
    <col min="9" max="9" width="12.5703125" style="6" bestFit="1" customWidth="1"/>
    <col min="10" max="16384" width="9.140625" style="6"/>
  </cols>
  <sheetData>
    <row r="1" spans="1:9" ht="15.75" x14ac:dyDescent="0.25">
      <c r="A1" s="1" t="s">
        <v>81</v>
      </c>
      <c r="B1" s="1"/>
      <c r="C1" s="3"/>
    </row>
    <row r="2" spans="1:9" x14ac:dyDescent="0.2">
      <c r="G2" s="61"/>
    </row>
    <row r="3" spans="1:9" x14ac:dyDescent="0.2">
      <c r="G3" s="61"/>
    </row>
    <row r="5" spans="1:9" x14ac:dyDescent="0.2">
      <c r="B5" s="74" t="s">
        <v>39</v>
      </c>
      <c r="C5" s="74"/>
      <c r="D5" s="74"/>
      <c r="E5" s="74"/>
      <c r="F5" s="74"/>
      <c r="G5" s="74"/>
      <c r="H5" s="74"/>
      <c r="I5" s="74"/>
    </row>
    <row r="7" spans="1:9" ht="15" x14ac:dyDescent="0.25">
      <c r="B7" s="9"/>
      <c r="C7" s="75" t="s">
        <v>17</v>
      </c>
      <c r="D7" s="76"/>
      <c r="E7" s="76"/>
      <c r="F7" s="76"/>
      <c r="G7" s="76"/>
      <c r="H7" s="76"/>
      <c r="I7" s="76"/>
    </row>
    <row r="8" spans="1:9" ht="15" x14ac:dyDescent="0.25">
      <c r="B8" s="72" t="s">
        <v>18</v>
      </c>
      <c r="C8" s="73"/>
      <c r="D8" s="73"/>
      <c r="E8" s="73"/>
      <c r="F8" s="73"/>
      <c r="G8" s="73"/>
      <c r="H8" s="73"/>
      <c r="I8" s="73"/>
    </row>
    <row r="9" spans="1:9" s="7" customFormat="1" x14ac:dyDescent="0.2">
      <c r="B9" s="10"/>
      <c r="C9" s="10" t="s">
        <v>0</v>
      </c>
      <c r="D9" s="10" t="s">
        <v>1</v>
      </c>
      <c r="E9" s="10" t="s">
        <v>19</v>
      </c>
      <c r="F9" s="10" t="s">
        <v>2</v>
      </c>
      <c r="G9" s="10" t="s">
        <v>20</v>
      </c>
      <c r="H9" s="10" t="s">
        <v>21</v>
      </c>
      <c r="I9" s="10" t="s">
        <v>22</v>
      </c>
    </row>
    <row r="10" spans="1:9" s="8" customFormat="1" ht="51" x14ac:dyDescent="0.25">
      <c r="B10" s="11" t="s">
        <v>42</v>
      </c>
      <c r="C10" s="12" t="s">
        <v>40</v>
      </c>
      <c r="D10" s="12" t="s">
        <v>56</v>
      </c>
      <c r="E10" s="12" t="s">
        <v>23</v>
      </c>
      <c r="F10" s="12" t="s">
        <v>41</v>
      </c>
      <c r="G10" s="12" t="s">
        <v>24</v>
      </c>
      <c r="H10" s="12" t="s">
        <v>25</v>
      </c>
      <c r="I10" s="12" t="s">
        <v>12</v>
      </c>
    </row>
    <row r="11" spans="1:9" s="7" customFormat="1" x14ac:dyDescent="0.2">
      <c r="B11" s="10"/>
      <c r="C11" s="10"/>
      <c r="D11" s="10" t="s">
        <v>26</v>
      </c>
      <c r="E11" s="10" t="s">
        <v>27</v>
      </c>
      <c r="F11" s="10" t="s">
        <v>28</v>
      </c>
      <c r="G11" s="10" t="s">
        <v>29</v>
      </c>
      <c r="H11" s="10" t="s">
        <v>30</v>
      </c>
      <c r="I11" s="10" t="s">
        <v>31</v>
      </c>
    </row>
    <row r="12" spans="1:9" x14ac:dyDescent="0.2">
      <c r="B12" s="13" t="s">
        <v>32</v>
      </c>
      <c r="C12" s="14">
        <v>5125000</v>
      </c>
      <c r="D12" s="27"/>
      <c r="E12" s="31">
        <v>5125000</v>
      </c>
      <c r="F12" s="31">
        <f>5500000*0.87</f>
        <v>4785000</v>
      </c>
      <c r="G12" s="30">
        <f>(E12+F12)*$G$2</f>
        <v>0</v>
      </c>
      <c r="H12" s="30">
        <f>SUM(E12:G12)*$G$3</f>
        <v>0</v>
      </c>
      <c r="I12" s="30"/>
    </row>
    <row r="13" spans="1:9" hidden="1" x14ac:dyDescent="0.2">
      <c r="B13" s="5"/>
    </row>
    <row r="14" spans="1:9" hidden="1" x14ac:dyDescent="0.2"/>
    <row r="16" spans="1:9" ht="15" x14ac:dyDescent="0.25">
      <c r="B16" s="9"/>
      <c r="C16" s="75" t="s">
        <v>17</v>
      </c>
      <c r="D16" s="76"/>
      <c r="E16" s="76"/>
      <c r="F16" s="76"/>
      <c r="G16" s="76"/>
      <c r="H16" s="76"/>
      <c r="I16" s="76"/>
    </row>
    <row r="17" spans="2:11" ht="15" x14ac:dyDescent="0.25">
      <c r="B17" s="72" t="s">
        <v>13</v>
      </c>
      <c r="C17" s="73"/>
      <c r="D17" s="73"/>
      <c r="E17" s="73"/>
      <c r="F17" s="73"/>
      <c r="G17" s="73"/>
      <c r="H17" s="73"/>
      <c r="I17" s="73"/>
    </row>
    <row r="18" spans="2:11" x14ac:dyDescent="0.2">
      <c r="B18" s="10"/>
      <c r="C18" s="10" t="s">
        <v>0</v>
      </c>
      <c r="D18" s="10" t="s">
        <v>1</v>
      </c>
      <c r="E18" s="10" t="s">
        <v>19</v>
      </c>
      <c r="F18" s="10" t="s">
        <v>2</v>
      </c>
      <c r="G18" s="10" t="s">
        <v>20</v>
      </c>
      <c r="H18" s="10" t="s">
        <v>21</v>
      </c>
      <c r="I18" s="10" t="s">
        <v>22</v>
      </c>
      <c r="J18" s="7"/>
    </row>
    <row r="19" spans="2:11" ht="51" x14ac:dyDescent="0.2">
      <c r="B19" s="11" t="s">
        <v>42</v>
      </c>
      <c r="C19" s="12" t="s">
        <v>40</v>
      </c>
      <c r="D19" s="12" t="s">
        <v>44</v>
      </c>
      <c r="E19" s="12" t="s">
        <v>23</v>
      </c>
      <c r="F19" s="12" t="s">
        <v>41</v>
      </c>
      <c r="G19" s="12" t="s">
        <v>24</v>
      </c>
      <c r="H19" s="12" t="s">
        <v>25</v>
      </c>
      <c r="I19" s="12" t="s">
        <v>12</v>
      </c>
      <c r="J19" s="8"/>
      <c r="K19" s="8"/>
    </row>
    <row r="20" spans="2:11" x14ac:dyDescent="0.2">
      <c r="B20" s="10"/>
      <c r="C20" s="10"/>
      <c r="D20" s="10" t="s">
        <v>26</v>
      </c>
      <c r="E20" s="10" t="s">
        <v>27</v>
      </c>
      <c r="F20" s="10" t="s">
        <v>28</v>
      </c>
      <c r="G20" s="10" t="s">
        <v>29</v>
      </c>
      <c r="H20" s="10" t="s">
        <v>30</v>
      </c>
      <c r="I20" s="10" t="s">
        <v>31</v>
      </c>
      <c r="J20" s="7"/>
    </row>
    <row r="21" spans="2:11" x14ac:dyDescent="0.2">
      <c r="B21" s="13" t="s">
        <v>33</v>
      </c>
      <c r="C21" s="14">
        <v>5125000</v>
      </c>
      <c r="D21" s="30">
        <f>C21*0.03</f>
        <v>153750</v>
      </c>
      <c r="E21" s="30">
        <f>D21+C21</f>
        <v>5278750</v>
      </c>
      <c r="F21" s="30">
        <f>SUM(E21*0.87)</f>
        <v>4592512.5</v>
      </c>
      <c r="G21" s="30">
        <f>(E21+F21)*$G$2</f>
        <v>0</v>
      </c>
      <c r="H21" s="30">
        <f>SUM(E21:G21)*$G$3</f>
        <v>0</v>
      </c>
      <c r="I21" s="30"/>
    </row>
    <row r="23" spans="2:11" ht="15" x14ac:dyDescent="0.25">
      <c r="B23" s="9"/>
      <c r="C23" s="75" t="s">
        <v>17</v>
      </c>
      <c r="D23" s="76"/>
      <c r="E23" s="76"/>
      <c r="F23" s="76"/>
      <c r="G23" s="76"/>
      <c r="H23" s="76"/>
      <c r="I23" s="76"/>
    </row>
    <row r="24" spans="2:11" ht="15" x14ac:dyDescent="0.25">
      <c r="B24" s="72" t="s">
        <v>14</v>
      </c>
      <c r="C24" s="73"/>
      <c r="D24" s="73"/>
      <c r="E24" s="73"/>
      <c r="F24" s="73"/>
      <c r="G24" s="73"/>
      <c r="H24" s="73"/>
      <c r="I24" s="73"/>
    </row>
    <row r="25" spans="2:11" x14ac:dyDescent="0.2">
      <c r="B25" s="10"/>
      <c r="C25" s="10" t="s">
        <v>0</v>
      </c>
      <c r="D25" s="10" t="s">
        <v>1</v>
      </c>
      <c r="E25" s="10" t="s">
        <v>19</v>
      </c>
      <c r="F25" s="10" t="s">
        <v>2</v>
      </c>
      <c r="G25" s="10" t="s">
        <v>20</v>
      </c>
      <c r="H25" s="10" t="s">
        <v>21</v>
      </c>
      <c r="I25" s="10" t="s">
        <v>22</v>
      </c>
      <c r="J25" s="7"/>
    </row>
    <row r="26" spans="2:11" ht="51" x14ac:dyDescent="0.2">
      <c r="B26" s="11" t="s">
        <v>42</v>
      </c>
      <c r="C26" s="12" t="s">
        <v>40</v>
      </c>
      <c r="D26" s="12" t="s">
        <v>44</v>
      </c>
      <c r="E26" s="12" t="s">
        <v>23</v>
      </c>
      <c r="F26" s="12" t="s">
        <v>41</v>
      </c>
      <c r="G26" s="12" t="s">
        <v>24</v>
      </c>
      <c r="H26" s="12" t="s">
        <v>25</v>
      </c>
      <c r="I26" s="12" t="s">
        <v>12</v>
      </c>
      <c r="J26" s="8"/>
      <c r="K26" s="8"/>
    </row>
    <row r="27" spans="2:11" x14ac:dyDescent="0.2">
      <c r="B27" s="10"/>
      <c r="C27" s="10"/>
      <c r="D27" s="10" t="s">
        <v>26</v>
      </c>
      <c r="E27" s="10" t="s">
        <v>27</v>
      </c>
      <c r="F27" s="10" t="s">
        <v>28</v>
      </c>
      <c r="G27" s="10" t="s">
        <v>29</v>
      </c>
      <c r="H27" s="10" t="s">
        <v>30</v>
      </c>
      <c r="I27" s="10" t="s">
        <v>31</v>
      </c>
      <c r="J27" s="7"/>
    </row>
    <row r="28" spans="2:11" x14ac:dyDescent="0.2">
      <c r="B28" s="13" t="s">
        <v>34</v>
      </c>
      <c r="C28" s="31">
        <v>5278750</v>
      </c>
      <c r="D28" s="31">
        <f>C28*0.03</f>
        <v>158362.5</v>
      </c>
      <c r="E28" s="31">
        <f>D28+C28</f>
        <v>5437112.5</v>
      </c>
      <c r="F28" s="30">
        <f>SUM(E28*0.87)</f>
        <v>4730287.875</v>
      </c>
      <c r="G28" s="30">
        <f>(E28+F28)*$G$2</f>
        <v>0</v>
      </c>
      <c r="H28" s="30">
        <f>SUM(E28:G28)*$G$3</f>
        <v>0</v>
      </c>
      <c r="I28" s="30"/>
    </row>
    <row r="30" spans="2:11" ht="15" x14ac:dyDescent="0.25">
      <c r="B30" s="74" t="s">
        <v>47</v>
      </c>
      <c r="C30" s="77"/>
      <c r="D30" s="77"/>
      <c r="E30" s="77"/>
      <c r="F30" s="77"/>
      <c r="G30" s="77"/>
      <c r="H30" s="77"/>
      <c r="I30" s="77"/>
    </row>
    <row r="32" spans="2:11" ht="15" x14ac:dyDescent="0.25">
      <c r="B32" s="9"/>
      <c r="C32" s="75" t="s">
        <v>17</v>
      </c>
      <c r="D32" s="76"/>
      <c r="E32" s="76"/>
      <c r="F32" s="76"/>
      <c r="G32" s="76"/>
      <c r="H32" s="76"/>
      <c r="I32" s="76"/>
    </row>
    <row r="33" spans="2:9" ht="15" x14ac:dyDescent="0.25">
      <c r="B33" s="72" t="s">
        <v>15</v>
      </c>
      <c r="C33" s="73"/>
      <c r="D33" s="73"/>
      <c r="E33" s="73"/>
      <c r="F33" s="73"/>
      <c r="G33" s="73"/>
      <c r="H33" s="73"/>
      <c r="I33" s="73"/>
    </row>
    <row r="34" spans="2:9" x14ac:dyDescent="0.2">
      <c r="B34" s="10"/>
      <c r="C34" s="10" t="s">
        <v>0</v>
      </c>
      <c r="D34" s="10" t="s">
        <v>1</v>
      </c>
      <c r="E34" s="10" t="s">
        <v>19</v>
      </c>
      <c r="F34" s="10" t="s">
        <v>2</v>
      </c>
      <c r="G34" s="10" t="s">
        <v>20</v>
      </c>
      <c r="H34" s="10" t="s">
        <v>21</v>
      </c>
      <c r="I34" s="10" t="s">
        <v>22</v>
      </c>
    </row>
    <row r="35" spans="2:9" ht="51" x14ac:dyDescent="0.2">
      <c r="B35" s="11" t="s">
        <v>42</v>
      </c>
      <c r="C35" s="12" t="s">
        <v>40</v>
      </c>
      <c r="D35" s="12" t="s">
        <v>44</v>
      </c>
      <c r="E35" s="12" t="s">
        <v>23</v>
      </c>
      <c r="F35" s="12" t="s">
        <v>41</v>
      </c>
      <c r="G35" s="12" t="s">
        <v>24</v>
      </c>
      <c r="H35" s="12" t="s">
        <v>25</v>
      </c>
      <c r="I35" s="12" t="s">
        <v>12</v>
      </c>
    </row>
    <row r="36" spans="2:9" x14ac:dyDescent="0.2">
      <c r="B36" s="10"/>
      <c r="C36" s="10"/>
      <c r="D36" s="10" t="s">
        <v>26</v>
      </c>
      <c r="E36" s="10" t="s">
        <v>27</v>
      </c>
      <c r="F36" s="10" t="s">
        <v>28</v>
      </c>
      <c r="G36" s="10" t="s">
        <v>29</v>
      </c>
      <c r="H36" s="10" t="s">
        <v>30</v>
      </c>
      <c r="I36" s="10" t="s">
        <v>31</v>
      </c>
    </row>
    <row r="37" spans="2:9" x14ac:dyDescent="0.2">
      <c r="B37" s="13" t="s">
        <v>35</v>
      </c>
      <c r="C37" s="31">
        <v>5437113</v>
      </c>
      <c r="D37" s="31">
        <f>C37*0.03</f>
        <v>163113.38999999998</v>
      </c>
      <c r="E37" s="31">
        <f>D37+C37</f>
        <v>5600226.3899999997</v>
      </c>
      <c r="F37" s="30">
        <f>SUM(E37*0.87)</f>
        <v>4872196.9592999993</v>
      </c>
      <c r="G37" s="30">
        <f>(E37+F37)*$G$2</f>
        <v>0</v>
      </c>
      <c r="H37" s="30">
        <f>SUM(E37:G37)*$G$3</f>
        <v>0</v>
      </c>
      <c r="I37" s="30"/>
    </row>
    <row r="39" spans="2:9" ht="15" x14ac:dyDescent="0.25">
      <c r="B39" s="9"/>
      <c r="C39" s="75" t="s">
        <v>17</v>
      </c>
      <c r="D39" s="76"/>
      <c r="E39" s="76"/>
      <c r="F39" s="76"/>
      <c r="G39" s="76"/>
      <c r="H39" s="76"/>
      <c r="I39" s="76"/>
    </row>
    <row r="40" spans="2:9" ht="15" x14ac:dyDescent="0.25">
      <c r="B40" s="72" t="s">
        <v>16</v>
      </c>
      <c r="C40" s="73"/>
      <c r="D40" s="73"/>
      <c r="E40" s="73"/>
      <c r="F40" s="73"/>
      <c r="G40" s="73"/>
      <c r="H40" s="73"/>
      <c r="I40" s="73"/>
    </row>
    <row r="41" spans="2:9" x14ac:dyDescent="0.2">
      <c r="B41" s="10"/>
      <c r="C41" s="10" t="s">
        <v>0</v>
      </c>
      <c r="D41" s="10" t="s">
        <v>1</v>
      </c>
      <c r="E41" s="10" t="s">
        <v>19</v>
      </c>
      <c r="F41" s="10" t="s">
        <v>2</v>
      </c>
      <c r="G41" s="10" t="s">
        <v>20</v>
      </c>
      <c r="H41" s="10" t="s">
        <v>21</v>
      </c>
      <c r="I41" s="10" t="s">
        <v>22</v>
      </c>
    </row>
    <row r="42" spans="2:9" ht="51" x14ac:dyDescent="0.2">
      <c r="B42" s="11" t="s">
        <v>42</v>
      </c>
      <c r="C42" s="12" t="s">
        <v>40</v>
      </c>
      <c r="D42" s="12" t="s">
        <v>44</v>
      </c>
      <c r="E42" s="12" t="s">
        <v>23</v>
      </c>
      <c r="F42" s="12" t="s">
        <v>41</v>
      </c>
      <c r="G42" s="12" t="s">
        <v>24</v>
      </c>
      <c r="H42" s="12" t="s">
        <v>25</v>
      </c>
      <c r="I42" s="12" t="s">
        <v>12</v>
      </c>
    </row>
    <row r="43" spans="2:9" x14ac:dyDescent="0.2">
      <c r="B43" s="10"/>
      <c r="C43" s="10"/>
      <c r="D43" s="10" t="s">
        <v>26</v>
      </c>
      <c r="E43" s="10" t="s">
        <v>27</v>
      </c>
      <c r="F43" s="10" t="s">
        <v>28</v>
      </c>
      <c r="G43" s="10" t="s">
        <v>29</v>
      </c>
      <c r="H43" s="10" t="s">
        <v>30</v>
      </c>
      <c r="I43" s="10" t="s">
        <v>31</v>
      </c>
    </row>
    <row r="44" spans="2:9" x14ac:dyDescent="0.2">
      <c r="B44" s="13" t="s">
        <v>36</v>
      </c>
      <c r="C44" s="31">
        <v>5600226</v>
      </c>
      <c r="D44" s="31">
        <f>C44*0.03</f>
        <v>168006.78</v>
      </c>
      <c r="E44" s="31">
        <f>D44+C44</f>
        <v>5768232.7800000003</v>
      </c>
      <c r="F44" s="30">
        <f>SUM(E44*0.87)</f>
        <v>5018362.5186000001</v>
      </c>
      <c r="G44" s="30">
        <f>(E44+F44)*$G$2</f>
        <v>0</v>
      </c>
      <c r="H44" s="30">
        <f>SUM(E44:G44)*$G$3</f>
        <v>0</v>
      </c>
      <c r="I44" s="30"/>
    </row>
    <row r="45" spans="2:9" x14ac:dyDescent="0.2">
      <c r="B45" s="5"/>
    </row>
  </sheetData>
  <mergeCells count="12">
    <mergeCell ref="C23:I23"/>
    <mergeCell ref="B24:I24"/>
    <mergeCell ref="B40:I40"/>
    <mergeCell ref="B30:I30"/>
    <mergeCell ref="C32:I32"/>
    <mergeCell ref="B33:I33"/>
    <mergeCell ref="C39:I39"/>
    <mergeCell ref="B17:I17"/>
    <mergeCell ref="B5:I5"/>
    <mergeCell ref="C7:I7"/>
    <mergeCell ref="B8:I8"/>
    <mergeCell ref="C16:I16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88C3-EBE8-43DD-A718-90D753CAC80A}">
  <dimension ref="A1:K45"/>
  <sheetViews>
    <sheetView view="pageBreakPreview" zoomScale="70" zoomScaleNormal="100" zoomScaleSheetLayoutView="70" workbookViewId="0"/>
  </sheetViews>
  <sheetFormatPr defaultColWidth="9.140625" defaultRowHeight="12.75" x14ac:dyDescent="0.2"/>
  <cols>
    <col min="1" max="1" width="1.7109375" style="6" customWidth="1"/>
    <col min="2" max="2" width="31" style="6" customWidth="1"/>
    <col min="3" max="3" width="15.7109375" style="6" customWidth="1"/>
    <col min="4" max="4" width="16.7109375" style="6" customWidth="1"/>
    <col min="5" max="5" width="13.7109375" style="6" customWidth="1"/>
    <col min="6" max="6" width="12.85546875" style="6" customWidth="1"/>
    <col min="7" max="7" width="11.42578125" style="6" customWidth="1"/>
    <col min="8" max="8" width="11.28515625" style="6" customWidth="1"/>
    <col min="9" max="9" width="10.42578125" style="6" bestFit="1" customWidth="1"/>
    <col min="10" max="16384" width="9.140625" style="6"/>
  </cols>
  <sheetData>
    <row r="1" spans="1:9" ht="15.75" x14ac:dyDescent="0.25">
      <c r="A1" s="1" t="s">
        <v>82</v>
      </c>
      <c r="B1" s="1"/>
      <c r="C1" s="3"/>
    </row>
    <row r="2" spans="1:9" x14ac:dyDescent="0.2">
      <c r="G2" s="61"/>
    </row>
    <row r="3" spans="1:9" x14ac:dyDescent="0.2">
      <c r="G3" s="61"/>
    </row>
    <row r="5" spans="1:9" ht="15" x14ac:dyDescent="0.25">
      <c r="B5" s="74" t="s">
        <v>38</v>
      </c>
      <c r="C5" s="77"/>
      <c r="D5" s="77"/>
      <c r="E5" s="77"/>
      <c r="F5" s="77"/>
      <c r="G5" s="77"/>
      <c r="H5" s="77"/>
      <c r="I5" s="77"/>
    </row>
    <row r="7" spans="1:9" ht="15" x14ac:dyDescent="0.25">
      <c r="B7" s="9"/>
      <c r="C7" s="75" t="s">
        <v>17</v>
      </c>
      <c r="D7" s="76"/>
      <c r="E7" s="76"/>
      <c r="F7" s="76"/>
      <c r="G7" s="76"/>
      <c r="H7" s="76"/>
      <c r="I7" s="76"/>
    </row>
    <row r="8" spans="1:9" ht="15" x14ac:dyDescent="0.25">
      <c r="B8" s="72" t="s">
        <v>18</v>
      </c>
      <c r="C8" s="73"/>
      <c r="D8" s="73"/>
      <c r="E8" s="73"/>
      <c r="F8" s="73"/>
      <c r="G8" s="73"/>
      <c r="H8" s="73"/>
      <c r="I8" s="73"/>
    </row>
    <row r="9" spans="1:9" s="7" customFormat="1" x14ac:dyDescent="0.2">
      <c r="B9" s="10"/>
      <c r="C9" s="10" t="s">
        <v>0</v>
      </c>
      <c r="D9" s="10" t="s">
        <v>1</v>
      </c>
      <c r="E9" s="10" t="s">
        <v>19</v>
      </c>
      <c r="F9" s="10" t="s">
        <v>2</v>
      </c>
      <c r="G9" s="10" t="s">
        <v>20</v>
      </c>
      <c r="H9" s="10" t="s">
        <v>21</v>
      </c>
      <c r="I9" s="10" t="s">
        <v>22</v>
      </c>
    </row>
    <row r="10" spans="1:9" s="8" customFormat="1" ht="51" x14ac:dyDescent="0.25">
      <c r="B10" s="11" t="s">
        <v>42</v>
      </c>
      <c r="C10" s="12" t="s">
        <v>40</v>
      </c>
      <c r="D10" s="12" t="s">
        <v>56</v>
      </c>
      <c r="E10" s="12" t="s">
        <v>23</v>
      </c>
      <c r="F10" s="12" t="s">
        <v>41</v>
      </c>
      <c r="G10" s="12" t="s">
        <v>24</v>
      </c>
      <c r="H10" s="12" t="s">
        <v>25</v>
      </c>
      <c r="I10" s="12" t="s">
        <v>12</v>
      </c>
    </row>
    <row r="11" spans="1:9" s="7" customFormat="1" x14ac:dyDescent="0.2">
      <c r="B11" s="10"/>
      <c r="C11" s="10"/>
      <c r="D11" s="10" t="s">
        <v>26</v>
      </c>
      <c r="E11" s="10" t="s">
        <v>27</v>
      </c>
      <c r="F11" s="10" t="s">
        <v>28</v>
      </c>
      <c r="G11" s="10" t="s">
        <v>29</v>
      </c>
      <c r="H11" s="10" t="s">
        <v>30</v>
      </c>
      <c r="I11" s="10" t="s">
        <v>31</v>
      </c>
    </row>
    <row r="12" spans="1:9" x14ac:dyDescent="0.2">
      <c r="B12" s="13" t="s">
        <v>32</v>
      </c>
      <c r="C12" s="14">
        <v>5125000</v>
      </c>
      <c r="D12" s="27"/>
      <c r="E12" s="14">
        <f>C12</f>
        <v>5125000</v>
      </c>
      <c r="F12" s="29">
        <f>E12*0.87</f>
        <v>4458750</v>
      </c>
      <c r="G12" s="62">
        <f>SUM(E12:F12)*$G$2</f>
        <v>0</v>
      </c>
      <c r="H12" s="62">
        <f>SUM(E12:G12)*$G$3</f>
        <v>0</v>
      </c>
      <c r="I12" s="14"/>
    </row>
    <row r="13" spans="1:9" hidden="1" x14ac:dyDescent="0.2">
      <c r="B13" s="5"/>
    </row>
    <row r="14" spans="1:9" hidden="1" x14ac:dyDescent="0.2"/>
    <row r="16" spans="1:9" ht="15" x14ac:dyDescent="0.25">
      <c r="B16" s="9"/>
      <c r="C16" s="75" t="s">
        <v>17</v>
      </c>
      <c r="D16" s="76"/>
      <c r="E16" s="76"/>
      <c r="F16" s="76"/>
      <c r="G16" s="76"/>
      <c r="H16" s="76"/>
      <c r="I16" s="76"/>
    </row>
    <row r="17" spans="2:11" ht="15" x14ac:dyDescent="0.25">
      <c r="B17" s="72" t="s">
        <v>13</v>
      </c>
      <c r="C17" s="73"/>
      <c r="D17" s="73"/>
      <c r="E17" s="73"/>
      <c r="F17" s="73"/>
      <c r="G17" s="73"/>
      <c r="H17" s="73"/>
      <c r="I17" s="73"/>
    </row>
    <row r="18" spans="2:11" x14ac:dyDescent="0.2">
      <c r="B18" s="10"/>
      <c r="C18" s="10" t="s">
        <v>0</v>
      </c>
      <c r="D18" s="10" t="s">
        <v>1</v>
      </c>
      <c r="E18" s="10" t="s">
        <v>19</v>
      </c>
      <c r="F18" s="10" t="s">
        <v>2</v>
      </c>
      <c r="G18" s="10" t="s">
        <v>20</v>
      </c>
      <c r="H18" s="10" t="s">
        <v>21</v>
      </c>
      <c r="I18" s="10" t="s">
        <v>22</v>
      </c>
      <c r="J18" s="7"/>
    </row>
    <row r="19" spans="2:11" ht="51" x14ac:dyDescent="0.2">
      <c r="B19" s="11" t="s">
        <v>42</v>
      </c>
      <c r="C19" s="12" t="s">
        <v>40</v>
      </c>
      <c r="D19" s="12" t="s">
        <v>44</v>
      </c>
      <c r="E19" s="12" t="s">
        <v>23</v>
      </c>
      <c r="F19" s="12" t="s">
        <v>41</v>
      </c>
      <c r="G19" s="12" t="s">
        <v>24</v>
      </c>
      <c r="H19" s="12" t="s">
        <v>25</v>
      </c>
      <c r="I19" s="12" t="s">
        <v>12</v>
      </c>
      <c r="J19" s="8"/>
      <c r="K19" s="8"/>
    </row>
    <row r="20" spans="2:11" x14ac:dyDescent="0.2">
      <c r="B20" s="10"/>
      <c r="C20" s="10"/>
      <c r="D20" s="10" t="s">
        <v>26</v>
      </c>
      <c r="E20" s="10" t="s">
        <v>27</v>
      </c>
      <c r="F20" s="10" t="s">
        <v>28</v>
      </c>
      <c r="G20" s="10" t="s">
        <v>29</v>
      </c>
      <c r="H20" s="10" t="s">
        <v>30</v>
      </c>
      <c r="I20" s="10" t="s">
        <v>31</v>
      </c>
      <c r="J20" s="7"/>
    </row>
    <row r="21" spans="2:11" x14ac:dyDescent="0.2">
      <c r="B21" s="13" t="s">
        <v>33</v>
      </c>
      <c r="C21" s="14">
        <f>E12</f>
        <v>5125000</v>
      </c>
      <c r="D21" s="30">
        <f>C21*0.03</f>
        <v>153750</v>
      </c>
      <c r="E21" s="30">
        <f>D21+C21</f>
        <v>5278750</v>
      </c>
      <c r="F21" s="30">
        <f>SUM(E21*0.87)</f>
        <v>4592512.5</v>
      </c>
      <c r="G21" s="62">
        <f>SUM(E21:F21)*$G$2</f>
        <v>0</v>
      </c>
      <c r="H21" s="62">
        <f>SUM(E21:G21)*$G$3</f>
        <v>0</v>
      </c>
      <c r="I21" s="14"/>
    </row>
    <row r="23" spans="2:11" ht="15" x14ac:dyDescent="0.25">
      <c r="B23" s="9"/>
      <c r="C23" s="75" t="s">
        <v>17</v>
      </c>
      <c r="D23" s="76"/>
      <c r="E23" s="76"/>
      <c r="F23" s="76"/>
      <c r="G23" s="76"/>
      <c r="H23" s="76"/>
      <c r="I23" s="76"/>
    </row>
    <row r="24" spans="2:11" ht="15" x14ac:dyDescent="0.25">
      <c r="B24" s="72" t="s">
        <v>14</v>
      </c>
      <c r="C24" s="73"/>
      <c r="D24" s="73"/>
      <c r="E24" s="73"/>
      <c r="F24" s="73"/>
      <c r="G24" s="73"/>
      <c r="H24" s="73"/>
      <c r="I24" s="73"/>
    </row>
    <row r="25" spans="2:11" x14ac:dyDescent="0.2">
      <c r="B25" s="10"/>
      <c r="C25" s="10" t="s">
        <v>0</v>
      </c>
      <c r="D25" s="10" t="s">
        <v>1</v>
      </c>
      <c r="E25" s="10" t="s">
        <v>19</v>
      </c>
      <c r="F25" s="10" t="s">
        <v>2</v>
      </c>
      <c r="G25" s="10" t="s">
        <v>20</v>
      </c>
      <c r="H25" s="10" t="s">
        <v>21</v>
      </c>
      <c r="I25" s="10" t="s">
        <v>22</v>
      </c>
      <c r="J25" s="7"/>
    </row>
    <row r="26" spans="2:11" ht="51" x14ac:dyDescent="0.2">
      <c r="B26" s="11" t="s">
        <v>42</v>
      </c>
      <c r="C26" s="12" t="s">
        <v>40</v>
      </c>
      <c r="D26" s="12" t="s">
        <v>44</v>
      </c>
      <c r="E26" s="12" t="s">
        <v>23</v>
      </c>
      <c r="F26" s="12" t="s">
        <v>41</v>
      </c>
      <c r="G26" s="12" t="s">
        <v>24</v>
      </c>
      <c r="H26" s="12" t="s">
        <v>25</v>
      </c>
      <c r="I26" s="12" t="s">
        <v>12</v>
      </c>
      <c r="J26" s="8"/>
      <c r="K26" s="8"/>
    </row>
    <row r="27" spans="2:11" x14ac:dyDescent="0.2">
      <c r="B27" s="10"/>
      <c r="C27" s="10"/>
      <c r="D27" s="10" t="s">
        <v>26</v>
      </c>
      <c r="E27" s="10" t="s">
        <v>27</v>
      </c>
      <c r="F27" s="10" t="s">
        <v>28</v>
      </c>
      <c r="G27" s="10" t="s">
        <v>29</v>
      </c>
      <c r="H27" s="10" t="s">
        <v>30</v>
      </c>
      <c r="I27" s="10" t="s">
        <v>31</v>
      </c>
      <c r="J27" s="7"/>
    </row>
    <row r="28" spans="2:11" x14ac:dyDescent="0.2">
      <c r="B28" s="13" t="s">
        <v>34</v>
      </c>
      <c r="C28" s="31">
        <f>E21</f>
        <v>5278750</v>
      </c>
      <c r="D28" s="31">
        <f>C28*0.03</f>
        <v>158362.5</v>
      </c>
      <c r="E28" s="31">
        <f>D28+C28</f>
        <v>5437112.5</v>
      </c>
      <c r="F28" s="30">
        <f>SUM(E28*0.87)</f>
        <v>4730287.875</v>
      </c>
      <c r="G28" s="62">
        <f>SUM(E28:F28)*$G$2</f>
        <v>0</v>
      </c>
      <c r="H28" s="62">
        <f>SUM(E28:G28)*$G$3</f>
        <v>0</v>
      </c>
      <c r="I28" s="14"/>
    </row>
    <row r="30" spans="2:11" ht="15" x14ac:dyDescent="0.25">
      <c r="B30" s="74" t="s">
        <v>48</v>
      </c>
      <c r="C30" s="77"/>
      <c r="D30" s="77"/>
      <c r="E30" s="77"/>
      <c r="F30" s="77"/>
      <c r="G30" s="77"/>
      <c r="H30" s="77"/>
      <c r="I30" s="77"/>
    </row>
    <row r="32" spans="2:11" ht="15" x14ac:dyDescent="0.25">
      <c r="B32" s="9"/>
      <c r="C32" s="75" t="s">
        <v>17</v>
      </c>
      <c r="D32" s="76"/>
      <c r="E32" s="76"/>
      <c r="F32" s="76"/>
      <c r="G32" s="76"/>
      <c r="H32" s="76"/>
      <c r="I32" s="76"/>
    </row>
    <row r="33" spans="2:9" ht="15" x14ac:dyDescent="0.25">
      <c r="B33" s="72" t="s">
        <v>15</v>
      </c>
      <c r="C33" s="73"/>
      <c r="D33" s="73"/>
      <c r="E33" s="73"/>
      <c r="F33" s="73"/>
      <c r="G33" s="73"/>
      <c r="H33" s="73"/>
      <c r="I33" s="73"/>
    </row>
    <row r="34" spans="2:9" x14ac:dyDescent="0.2">
      <c r="B34" s="10"/>
      <c r="C34" s="10" t="s">
        <v>0</v>
      </c>
      <c r="D34" s="10" t="s">
        <v>1</v>
      </c>
      <c r="E34" s="10" t="s">
        <v>19</v>
      </c>
      <c r="F34" s="10" t="s">
        <v>2</v>
      </c>
      <c r="G34" s="10" t="s">
        <v>20</v>
      </c>
      <c r="H34" s="10" t="s">
        <v>21</v>
      </c>
      <c r="I34" s="10" t="s">
        <v>22</v>
      </c>
    </row>
    <row r="35" spans="2:9" ht="51" x14ac:dyDescent="0.2">
      <c r="B35" s="11" t="s">
        <v>42</v>
      </c>
      <c r="C35" s="12" t="s">
        <v>40</v>
      </c>
      <c r="D35" s="12" t="s">
        <v>44</v>
      </c>
      <c r="E35" s="12" t="s">
        <v>23</v>
      </c>
      <c r="F35" s="12" t="s">
        <v>41</v>
      </c>
      <c r="G35" s="12" t="s">
        <v>24</v>
      </c>
      <c r="H35" s="12" t="s">
        <v>25</v>
      </c>
      <c r="I35" s="12" t="s">
        <v>12</v>
      </c>
    </row>
    <row r="36" spans="2:9" x14ac:dyDescent="0.2">
      <c r="B36" s="10"/>
      <c r="C36" s="10"/>
      <c r="D36" s="10" t="s">
        <v>26</v>
      </c>
      <c r="E36" s="10" t="s">
        <v>27</v>
      </c>
      <c r="F36" s="10" t="s">
        <v>28</v>
      </c>
      <c r="G36" s="10" t="s">
        <v>29</v>
      </c>
      <c r="H36" s="10" t="s">
        <v>30</v>
      </c>
      <c r="I36" s="10" t="s">
        <v>31</v>
      </c>
    </row>
    <row r="37" spans="2:9" x14ac:dyDescent="0.2">
      <c r="B37" s="13" t="s">
        <v>35</v>
      </c>
      <c r="C37" s="31">
        <f>E28</f>
        <v>5437112.5</v>
      </c>
      <c r="D37" s="31">
        <f>C37*0.03</f>
        <v>163113.375</v>
      </c>
      <c r="E37" s="31">
        <f>D37+C37</f>
        <v>5600225.875</v>
      </c>
      <c r="F37" s="30">
        <f>SUM(E37*0.87)</f>
        <v>4872196.5112499995</v>
      </c>
      <c r="G37" s="62">
        <f>SUM(E37:F37)*$G$2</f>
        <v>0</v>
      </c>
      <c r="H37" s="62">
        <f>SUM(E37:G37)*$G$3</f>
        <v>0</v>
      </c>
      <c r="I37" s="14"/>
    </row>
    <row r="39" spans="2:9" ht="15" x14ac:dyDescent="0.25">
      <c r="B39" s="9"/>
      <c r="C39" s="75" t="s">
        <v>17</v>
      </c>
      <c r="D39" s="76"/>
      <c r="E39" s="76"/>
      <c r="F39" s="76"/>
      <c r="G39" s="76"/>
      <c r="H39" s="76"/>
      <c r="I39" s="76"/>
    </row>
    <row r="40" spans="2:9" ht="15" x14ac:dyDescent="0.25">
      <c r="B40" s="72" t="s">
        <v>16</v>
      </c>
      <c r="C40" s="73"/>
      <c r="D40" s="73"/>
      <c r="E40" s="73"/>
      <c r="F40" s="73"/>
      <c r="G40" s="73"/>
      <c r="H40" s="73"/>
      <c r="I40" s="73"/>
    </row>
    <row r="41" spans="2:9" x14ac:dyDescent="0.2">
      <c r="B41" s="10"/>
      <c r="C41" s="10" t="s">
        <v>0</v>
      </c>
      <c r="D41" s="10" t="s">
        <v>1</v>
      </c>
      <c r="E41" s="10" t="s">
        <v>19</v>
      </c>
      <c r="F41" s="10" t="s">
        <v>2</v>
      </c>
      <c r="G41" s="10" t="s">
        <v>20</v>
      </c>
      <c r="H41" s="10" t="s">
        <v>21</v>
      </c>
      <c r="I41" s="10" t="s">
        <v>22</v>
      </c>
    </row>
    <row r="42" spans="2:9" ht="51" x14ac:dyDescent="0.2">
      <c r="B42" s="11" t="s">
        <v>42</v>
      </c>
      <c r="C42" s="12" t="s">
        <v>40</v>
      </c>
      <c r="D42" s="12" t="s">
        <v>44</v>
      </c>
      <c r="E42" s="12" t="s">
        <v>23</v>
      </c>
      <c r="F42" s="12" t="s">
        <v>41</v>
      </c>
      <c r="G42" s="12" t="s">
        <v>24</v>
      </c>
      <c r="H42" s="12" t="s">
        <v>25</v>
      </c>
      <c r="I42" s="12" t="s">
        <v>12</v>
      </c>
    </row>
    <row r="43" spans="2:9" x14ac:dyDescent="0.2">
      <c r="B43" s="10"/>
      <c r="C43" s="10"/>
      <c r="D43" s="10" t="s">
        <v>26</v>
      </c>
      <c r="E43" s="10" t="s">
        <v>27</v>
      </c>
      <c r="F43" s="10" t="s">
        <v>28</v>
      </c>
      <c r="G43" s="10" t="s">
        <v>29</v>
      </c>
      <c r="H43" s="10" t="s">
        <v>30</v>
      </c>
      <c r="I43" s="10" t="s">
        <v>31</v>
      </c>
    </row>
    <row r="44" spans="2:9" x14ac:dyDescent="0.2">
      <c r="B44" s="13" t="s">
        <v>36</v>
      </c>
      <c r="C44" s="31">
        <f>E37</f>
        <v>5600225.875</v>
      </c>
      <c r="D44" s="31">
        <f>C44*0.03</f>
        <v>168006.77625</v>
      </c>
      <c r="E44" s="31">
        <f>D44+C44</f>
        <v>5768232.6512500001</v>
      </c>
      <c r="F44" s="30">
        <f>SUM(E44*0.87)</f>
        <v>5018362.4065875001</v>
      </c>
      <c r="G44" s="62">
        <f>SUM(E44:F44)*$G$2</f>
        <v>0</v>
      </c>
      <c r="H44" s="62">
        <f>SUM(E44:G44)*$G$3</f>
        <v>0</v>
      </c>
      <c r="I44" s="14"/>
    </row>
    <row r="45" spans="2:9" x14ac:dyDescent="0.2">
      <c r="B45" s="5"/>
    </row>
  </sheetData>
  <mergeCells count="12">
    <mergeCell ref="B40:I40"/>
    <mergeCell ref="B5:I5"/>
    <mergeCell ref="C7:I7"/>
    <mergeCell ref="B8:I8"/>
    <mergeCell ref="C16:I16"/>
    <mergeCell ref="B17:I17"/>
    <mergeCell ref="C23:I23"/>
    <mergeCell ref="B24:I24"/>
    <mergeCell ref="B30:I30"/>
    <mergeCell ref="C32:I32"/>
    <mergeCell ref="B33:I33"/>
    <mergeCell ref="C39:I39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C37E8-F99A-486A-99DF-A37BE7DAA5EE}">
  <dimension ref="A1:J48"/>
  <sheetViews>
    <sheetView view="pageBreakPreview" zoomScale="60" zoomScaleNormal="100" workbookViewId="0"/>
  </sheetViews>
  <sheetFormatPr defaultColWidth="9.140625" defaultRowHeight="15.75" x14ac:dyDescent="0.25"/>
  <cols>
    <col min="1" max="1" width="1.7109375" style="1" customWidth="1"/>
    <col min="2" max="2" width="46.140625" style="1" customWidth="1"/>
    <col min="3" max="6" width="21.5703125" style="1" customWidth="1"/>
    <col min="7" max="7" width="29" style="1" bestFit="1" customWidth="1"/>
    <col min="8" max="8" width="16.85546875" style="1" customWidth="1"/>
    <col min="9" max="9" width="17.7109375" style="1" customWidth="1"/>
    <col min="10" max="10" width="15.5703125" style="1" customWidth="1"/>
    <col min="11" max="16384" width="9.140625" style="1"/>
  </cols>
  <sheetData>
    <row r="1" spans="1:10" x14ac:dyDescent="0.25">
      <c r="A1" s="1" t="s">
        <v>83</v>
      </c>
    </row>
    <row r="5" spans="1:10" customFormat="1" x14ac:dyDescent="0.25">
      <c r="B5" s="1"/>
      <c r="C5" s="78" t="s">
        <v>18</v>
      </c>
      <c r="D5" s="79"/>
      <c r="E5" s="79"/>
      <c r="F5" s="79"/>
      <c r="G5" s="79"/>
      <c r="H5" s="79"/>
      <c r="I5" s="79"/>
      <c r="J5" s="80"/>
    </row>
    <row r="6" spans="1:10" customFormat="1" ht="47.25" x14ac:dyDescent="0.25">
      <c r="B6" s="64" t="s">
        <v>63</v>
      </c>
      <c r="C6" s="68" t="s">
        <v>64</v>
      </c>
      <c r="D6" s="68" t="s">
        <v>65</v>
      </c>
      <c r="E6" s="68" t="s">
        <v>66</v>
      </c>
      <c r="F6" s="68" t="s">
        <v>67</v>
      </c>
      <c r="G6" s="68" t="s">
        <v>68</v>
      </c>
      <c r="H6" s="68" t="s">
        <v>75</v>
      </c>
      <c r="I6" s="68" t="s">
        <v>76</v>
      </c>
      <c r="J6" s="69" t="s">
        <v>12</v>
      </c>
    </row>
    <row r="7" spans="1:10" customFormat="1" x14ac:dyDescent="0.25">
      <c r="B7" s="64"/>
      <c r="C7" s="64" t="s">
        <v>0</v>
      </c>
      <c r="D7" s="64" t="s">
        <v>1</v>
      </c>
      <c r="E7" s="64" t="s">
        <v>69</v>
      </c>
      <c r="F7" s="64" t="s">
        <v>2</v>
      </c>
      <c r="G7" s="64" t="s">
        <v>70</v>
      </c>
    </row>
    <row r="8" spans="1:10" customFormat="1" x14ac:dyDescent="0.25">
      <c r="B8" s="65" t="s">
        <v>71</v>
      </c>
      <c r="C8" s="66"/>
      <c r="D8" s="66"/>
      <c r="E8" s="66"/>
      <c r="F8" s="66"/>
      <c r="G8" s="66"/>
      <c r="H8" s="66"/>
      <c r="I8" s="66"/>
      <c r="J8" s="66"/>
    </row>
    <row r="9" spans="1:10" customFormat="1" x14ac:dyDescent="0.25">
      <c r="B9" s="65" t="s">
        <v>73</v>
      </c>
      <c r="C9" s="66"/>
      <c r="D9" s="66"/>
      <c r="E9" s="66"/>
      <c r="F9" s="66"/>
      <c r="G9" s="66"/>
      <c r="H9" s="66"/>
      <c r="I9" s="66"/>
      <c r="J9" s="66"/>
    </row>
    <row r="10" spans="1:10" customFormat="1" x14ac:dyDescent="0.25">
      <c r="B10" s="65" t="s">
        <v>74</v>
      </c>
      <c r="C10" s="66"/>
      <c r="D10" s="66"/>
      <c r="E10" s="66"/>
      <c r="F10" s="66"/>
      <c r="G10" s="66"/>
      <c r="H10" s="66"/>
      <c r="I10" s="66"/>
      <c r="J10" s="66"/>
    </row>
    <row r="11" spans="1:10" x14ac:dyDescent="0.25">
      <c r="B11" s="67" t="s">
        <v>72</v>
      </c>
      <c r="C11" s="66"/>
      <c r="D11" s="66"/>
      <c r="E11" s="66"/>
      <c r="F11" s="66"/>
      <c r="G11" s="66"/>
      <c r="H11" s="66"/>
      <c r="I11" s="66"/>
      <c r="J11" s="66"/>
    </row>
    <row r="14" spans="1:10" x14ac:dyDescent="0.25">
      <c r="C14" s="78" t="s">
        <v>13</v>
      </c>
      <c r="D14" s="79"/>
      <c r="E14" s="79"/>
      <c r="F14" s="79"/>
      <c r="G14" s="79"/>
      <c r="H14" s="79"/>
      <c r="I14" s="79"/>
      <c r="J14" s="80"/>
    </row>
    <row r="15" spans="1:10" ht="47.25" x14ac:dyDescent="0.25">
      <c r="B15" s="64" t="s">
        <v>63</v>
      </c>
      <c r="C15" s="68" t="s">
        <v>64</v>
      </c>
      <c r="D15" s="68" t="s">
        <v>65</v>
      </c>
      <c r="E15" s="68" t="s">
        <v>66</v>
      </c>
      <c r="F15" s="68" t="s">
        <v>67</v>
      </c>
      <c r="G15" s="68" t="s">
        <v>68</v>
      </c>
      <c r="H15" s="68" t="s">
        <v>75</v>
      </c>
      <c r="I15" s="68" t="s">
        <v>76</v>
      </c>
      <c r="J15" s="69" t="s">
        <v>12</v>
      </c>
    </row>
    <row r="16" spans="1:10" x14ac:dyDescent="0.25">
      <c r="B16" s="64"/>
      <c r="C16" s="64" t="s">
        <v>0</v>
      </c>
      <c r="D16" s="64" t="s">
        <v>1</v>
      </c>
      <c r="E16" s="64" t="s">
        <v>69</v>
      </c>
      <c r="F16" s="64" t="s">
        <v>2</v>
      </c>
      <c r="G16" s="64" t="s">
        <v>70</v>
      </c>
    </row>
    <row r="17" spans="2:10" x14ac:dyDescent="0.25">
      <c r="B17" s="65" t="s">
        <v>71</v>
      </c>
      <c r="C17" s="66"/>
      <c r="D17" s="66"/>
      <c r="E17" s="66"/>
      <c r="F17" s="66"/>
      <c r="G17" s="66"/>
      <c r="H17" s="66"/>
      <c r="I17" s="66"/>
      <c r="J17" s="66"/>
    </row>
    <row r="18" spans="2:10" x14ac:dyDescent="0.25">
      <c r="B18" s="65" t="s">
        <v>73</v>
      </c>
      <c r="C18" s="66"/>
      <c r="D18" s="66"/>
      <c r="E18" s="66"/>
      <c r="F18" s="66"/>
      <c r="G18" s="66"/>
      <c r="H18" s="66"/>
      <c r="I18" s="66"/>
      <c r="J18" s="66"/>
    </row>
    <row r="19" spans="2:10" x14ac:dyDescent="0.25">
      <c r="B19" s="65" t="s">
        <v>74</v>
      </c>
      <c r="C19" s="66"/>
      <c r="D19" s="66"/>
      <c r="E19" s="66"/>
      <c r="F19" s="66"/>
      <c r="G19" s="66"/>
      <c r="H19" s="66"/>
      <c r="I19" s="66"/>
      <c r="J19" s="66"/>
    </row>
    <row r="20" spans="2:10" x14ac:dyDescent="0.25">
      <c r="B20" s="67" t="s">
        <v>72</v>
      </c>
      <c r="C20" s="66"/>
      <c r="D20" s="66"/>
      <c r="E20" s="66"/>
      <c r="F20" s="66"/>
      <c r="G20" s="66"/>
      <c r="H20" s="66"/>
      <c r="I20" s="66"/>
      <c r="J20" s="66"/>
    </row>
    <row r="22" spans="2:10" hidden="1" x14ac:dyDescent="0.25"/>
    <row r="24" spans="2:10" x14ac:dyDescent="0.25">
      <c r="C24" s="78" t="s">
        <v>14</v>
      </c>
      <c r="D24" s="79"/>
      <c r="E24" s="79"/>
      <c r="F24" s="79"/>
      <c r="G24" s="79"/>
      <c r="H24" s="79"/>
      <c r="I24" s="79"/>
      <c r="J24" s="80"/>
    </row>
    <row r="25" spans="2:10" ht="47.25" x14ac:dyDescent="0.25">
      <c r="B25" s="64" t="s">
        <v>63</v>
      </c>
      <c r="C25" s="68" t="s">
        <v>64</v>
      </c>
      <c r="D25" s="68" t="s">
        <v>65</v>
      </c>
      <c r="E25" s="68" t="s">
        <v>66</v>
      </c>
      <c r="F25" s="68" t="s">
        <v>67</v>
      </c>
      <c r="G25" s="68" t="s">
        <v>68</v>
      </c>
      <c r="H25" s="68" t="s">
        <v>75</v>
      </c>
      <c r="I25" s="68" t="s">
        <v>76</v>
      </c>
      <c r="J25" s="69" t="s">
        <v>12</v>
      </c>
    </row>
    <row r="26" spans="2:10" x14ac:dyDescent="0.25">
      <c r="B26" s="64"/>
      <c r="C26" s="64" t="s">
        <v>0</v>
      </c>
      <c r="D26" s="64" t="s">
        <v>1</v>
      </c>
      <c r="E26" s="64" t="s">
        <v>69</v>
      </c>
      <c r="F26" s="64" t="s">
        <v>2</v>
      </c>
      <c r="G26" s="64" t="s">
        <v>70</v>
      </c>
    </row>
    <row r="27" spans="2:10" x14ac:dyDescent="0.25">
      <c r="B27" s="65" t="s">
        <v>71</v>
      </c>
      <c r="C27" s="66"/>
      <c r="D27" s="66"/>
      <c r="E27" s="66"/>
      <c r="F27" s="66"/>
      <c r="G27" s="66"/>
      <c r="H27" s="66"/>
      <c r="I27" s="66"/>
      <c r="J27" s="66"/>
    </row>
    <row r="28" spans="2:10" x14ac:dyDescent="0.25">
      <c r="B28" s="65" t="s">
        <v>73</v>
      </c>
      <c r="C28" s="66"/>
      <c r="D28" s="66"/>
      <c r="E28" s="66"/>
      <c r="F28" s="66"/>
      <c r="G28" s="66"/>
      <c r="H28" s="66"/>
      <c r="I28" s="66"/>
      <c r="J28" s="66"/>
    </row>
    <row r="29" spans="2:10" x14ac:dyDescent="0.25">
      <c r="B29" s="65" t="s">
        <v>74</v>
      </c>
      <c r="C29" s="66"/>
      <c r="D29" s="66"/>
      <c r="E29" s="66"/>
      <c r="F29" s="66"/>
      <c r="G29" s="66"/>
      <c r="H29" s="66"/>
      <c r="I29" s="66"/>
      <c r="J29" s="66"/>
    </row>
    <row r="30" spans="2:10" x14ac:dyDescent="0.25">
      <c r="B30" s="67" t="s">
        <v>72</v>
      </c>
      <c r="C30" s="66"/>
      <c r="D30" s="66"/>
      <c r="E30" s="66"/>
      <c r="F30" s="66"/>
      <c r="G30" s="66"/>
      <c r="H30" s="66"/>
      <c r="I30" s="66"/>
      <c r="J30" s="66"/>
    </row>
    <row r="33" spans="2:10" x14ac:dyDescent="0.25">
      <c r="C33" s="78" t="s">
        <v>15</v>
      </c>
      <c r="D33" s="79"/>
      <c r="E33" s="79"/>
      <c r="F33" s="79"/>
      <c r="G33" s="79"/>
      <c r="H33" s="79"/>
      <c r="I33" s="79"/>
      <c r="J33" s="80"/>
    </row>
    <row r="34" spans="2:10" ht="47.25" x14ac:dyDescent="0.25">
      <c r="B34" s="64" t="s">
        <v>63</v>
      </c>
      <c r="C34" s="68" t="s">
        <v>64</v>
      </c>
      <c r="D34" s="68" t="s">
        <v>65</v>
      </c>
      <c r="E34" s="68" t="s">
        <v>66</v>
      </c>
      <c r="F34" s="68" t="s">
        <v>67</v>
      </c>
      <c r="G34" s="68" t="s">
        <v>68</v>
      </c>
      <c r="H34" s="68" t="s">
        <v>75</v>
      </c>
      <c r="I34" s="68" t="s">
        <v>76</v>
      </c>
      <c r="J34" s="69" t="s">
        <v>12</v>
      </c>
    </row>
    <row r="35" spans="2:10" x14ac:dyDescent="0.25">
      <c r="B35" s="64"/>
      <c r="C35" s="64" t="s">
        <v>0</v>
      </c>
      <c r="D35" s="64" t="s">
        <v>1</v>
      </c>
      <c r="E35" s="64" t="s">
        <v>69</v>
      </c>
      <c r="F35" s="64" t="s">
        <v>2</v>
      </c>
      <c r="G35" s="64" t="s">
        <v>70</v>
      </c>
    </row>
    <row r="36" spans="2:10" x14ac:dyDescent="0.25">
      <c r="B36" s="65" t="s">
        <v>71</v>
      </c>
      <c r="C36" s="66"/>
      <c r="D36" s="66"/>
      <c r="E36" s="66"/>
      <c r="F36" s="66"/>
      <c r="G36" s="66"/>
      <c r="H36" s="66"/>
      <c r="I36" s="66"/>
      <c r="J36" s="66"/>
    </row>
    <row r="37" spans="2:10" x14ac:dyDescent="0.25">
      <c r="B37" s="65" t="s">
        <v>73</v>
      </c>
      <c r="C37" s="66"/>
      <c r="D37" s="66"/>
      <c r="E37" s="66"/>
      <c r="F37" s="66"/>
      <c r="G37" s="66"/>
      <c r="H37" s="66"/>
      <c r="I37" s="66"/>
      <c r="J37" s="66"/>
    </row>
    <row r="38" spans="2:10" x14ac:dyDescent="0.25">
      <c r="B38" s="65" t="s">
        <v>74</v>
      </c>
      <c r="C38" s="66"/>
      <c r="D38" s="66"/>
      <c r="E38" s="66"/>
      <c r="F38" s="66"/>
      <c r="G38" s="66"/>
      <c r="H38" s="66"/>
      <c r="I38" s="66"/>
      <c r="J38" s="66"/>
    </row>
    <row r="39" spans="2:10" x14ac:dyDescent="0.25">
      <c r="B39" s="67" t="s">
        <v>72</v>
      </c>
      <c r="C39" s="66"/>
      <c r="D39" s="66"/>
      <c r="E39" s="66"/>
      <c r="F39" s="66"/>
      <c r="G39" s="66"/>
      <c r="H39" s="66"/>
      <c r="I39" s="66"/>
      <c r="J39" s="66"/>
    </row>
    <row r="42" spans="2:10" x14ac:dyDescent="0.25">
      <c r="C42" s="78" t="s">
        <v>16</v>
      </c>
      <c r="D42" s="79"/>
      <c r="E42" s="79"/>
      <c r="F42" s="79"/>
      <c r="G42" s="79"/>
      <c r="H42" s="79"/>
      <c r="I42" s="79"/>
      <c r="J42" s="80"/>
    </row>
    <row r="43" spans="2:10" ht="47.25" x14ac:dyDescent="0.25">
      <c r="B43" s="64" t="s">
        <v>63</v>
      </c>
      <c r="C43" s="68" t="s">
        <v>64</v>
      </c>
      <c r="D43" s="68" t="s">
        <v>65</v>
      </c>
      <c r="E43" s="68" t="s">
        <v>66</v>
      </c>
      <c r="F43" s="68" t="s">
        <v>67</v>
      </c>
      <c r="G43" s="68" t="s">
        <v>68</v>
      </c>
      <c r="H43" s="68" t="s">
        <v>75</v>
      </c>
      <c r="I43" s="68" t="s">
        <v>76</v>
      </c>
      <c r="J43" s="69" t="s">
        <v>12</v>
      </c>
    </row>
    <row r="44" spans="2:10" x14ac:dyDescent="0.25">
      <c r="B44" s="64"/>
      <c r="C44" s="64" t="s">
        <v>0</v>
      </c>
      <c r="D44" s="64" t="s">
        <v>1</v>
      </c>
      <c r="E44" s="64" t="s">
        <v>69</v>
      </c>
      <c r="F44" s="64" t="s">
        <v>2</v>
      </c>
      <c r="G44" s="64" t="s">
        <v>70</v>
      </c>
    </row>
    <row r="45" spans="2:10" x14ac:dyDescent="0.25">
      <c r="B45" s="65" t="s">
        <v>71</v>
      </c>
      <c r="C45" s="66"/>
      <c r="D45" s="66"/>
      <c r="E45" s="66"/>
      <c r="F45" s="66"/>
      <c r="G45" s="66"/>
      <c r="H45" s="66"/>
      <c r="I45" s="66"/>
      <c r="J45" s="66"/>
    </row>
    <row r="46" spans="2:10" x14ac:dyDescent="0.25">
      <c r="B46" s="65" t="s">
        <v>73</v>
      </c>
      <c r="C46" s="66"/>
      <c r="D46" s="66"/>
      <c r="E46" s="66"/>
      <c r="F46" s="66"/>
      <c r="G46" s="66"/>
      <c r="H46" s="66"/>
      <c r="I46" s="66"/>
      <c r="J46" s="66"/>
    </row>
    <row r="47" spans="2:10" x14ac:dyDescent="0.25">
      <c r="B47" s="65" t="s">
        <v>74</v>
      </c>
      <c r="C47" s="66"/>
      <c r="D47" s="66"/>
      <c r="E47" s="66"/>
      <c r="F47" s="66"/>
      <c r="G47" s="66"/>
      <c r="H47" s="66"/>
      <c r="I47" s="66"/>
      <c r="J47" s="66"/>
    </row>
    <row r="48" spans="2:10" x14ac:dyDescent="0.25">
      <c r="B48" s="67" t="s">
        <v>72</v>
      </c>
      <c r="C48" s="66"/>
      <c r="D48" s="66"/>
      <c r="E48" s="66"/>
      <c r="F48" s="66"/>
      <c r="G48" s="66"/>
      <c r="H48" s="66"/>
      <c r="I48" s="66"/>
      <c r="J48" s="66"/>
    </row>
  </sheetData>
  <mergeCells count="5">
    <mergeCell ref="C5:J5"/>
    <mergeCell ref="C14:J14"/>
    <mergeCell ref="C24:J24"/>
    <mergeCell ref="C33:J33"/>
    <mergeCell ref="C42:J42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8bfc31-ab33-437b-b2d6-e0d38a7806a0">
      <UserInfo>
        <DisplayName>Werbrich, Joe</DisplayName>
        <AccountId>74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13494F689994A8FFDD351CB142140" ma:contentTypeVersion="6" ma:contentTypeDescription="Create a new document." ma:contentTypeScope="" ma:versionID="8fac09db4bfa9368d44465b0e75303cf">
  <xsd:schema xmlns:xsd="http://www.w3.org/2001/XMLSchema" xmlns:xs="http://www.w3.org/2001/XMLSchema" xmlns:p="http://schemas.microsoft.com/office/2006/metadata/properties" xmlns:ns2="25463221-125c-4fb0-a20f-3282ee0f87ba" xmlns:ns3="b88bfc31-ab33-437b-b2d6-e0d38a7806a0" targetNamespace="http://schemas.microsoft.com/office/2006/metadata/properties" ma:root="true" ma:fieldsID="a9b367b21fc9d816dbf75abf91037ed6" ns2:_="" ns3:_="">
    <xsd:import namespace="25463221-125c-4fb0-a20f-3282ee0f87ba"/>
    <xsd:import namespace="b88bfc31-ab33-437b-b2d6-e0d38a7806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3221-125c-4fb0-a20f-3282ee0f8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bfc31-ab33-437b-b2d6-e0d38a780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DED53-DE94-4046-85A5-82A9328596DF}">
  <ds:schemaRefs>
    <ds:schemaRef ds:uri="http://purl.org/dc/elements/1.1/"/>
    <ds:schemaRef ds:uri="25463221-125c-4fb0-a20f-3282ee0f87ba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b88bfc31-ab33-437b-b2d6-e0d38a7806a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EA1ACF-2642-4506-9C21-DCCA58D9F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BB318E-298B-48E8-961B-BC191D218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63221-125c-4fb0-a20f-3282ee0f87ba"/>
    <ds:schemaRef ds:uri="b88bfc31-ab33-437b-b2d6-e0d38a780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Total Cost</vt:lpstr>
      <vt:lpstr>CLIN 0101 &amp; CLIN 0201</vt:lpstr>
      <vt:lpstr>CLIN 0102 &amp; CLIN 0202 </vt:lpstr>
      <vt:lpstr>Key Personnel</vt:lpstr>
      <vt:lpstr>'Total Cost'!Print_Area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Sattler, Jay</dc:creator>
  <cp:keywords/>
  <dc:description/>
  <cp:lastModifiedBy>Young, Matthew</cp:lastModifiedBy>
  <cp:revision/>
  <cp:lastPrinted>2024-05-15T13:43:10Z</cp:lastPrinted>
  <dcterms:created xsi:type="dcterms:W3CDTF">2023-08-01T18:55:47Z</dcterms:created>
  <dcterms:modified xsi:type="dcterms:W3CDTF">2024-05-15T13:46:01Z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0x01010064613494F689994A8FFDD351CB142140</vt:lpwstr>
  </property>
</Properties>
</file>